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28" sheetId="1" r:id="rId1"/>
  </sheets>
  <definedNames>
    <definedName name="_xlnm.Print_Area" localSheetId="0">'28'!$A$1:$E$1320</definedName>
  </definedNames>
  <calcPr fullCalcOnLoad="1"/>
</workbook>
</file>

<file path=xl/sharedStrings.xml><?xml version="1.0" encoding="utf-8"?>
<sst xmlns="http://schemas.openxmlformats.org/spreadsheetml/2006/main" count="1600" uniqueCount="354">
  <si>
    <t>zakup usług remontowych</t>
  </si>
  <si>
    <t>wydatki inwestycyjne jednostek budżetowych</t>
  </si>
  <si>
    <t>wydatki osobowe niezaliczone do wynagrodzeń</t>
  </si>
  <si>
    <t>wynagrodzenia osobowe pracowników</t>
  </si>
  <si>
    <t>składki na ubezpieczenia społeczne</t>
  </si>
  <si>
    <t>składki na Fundusz Pracy</t>
  </si>
  <si>
    <t>wynagrodzenie bezosobowe</t>
  </si>
  <si>
    <t>zakup materiałów i wyposażenia</t>
  </si>
  <si>
    <t>zakup usług pozostałych</t>
  </si>
  <si>
    <t>różne opłaty i składki</t>
  </si>
  <si>
    <t>kary i odszkodowania wypłacane na rzecz osób prawnych i innych jednostek organizacyjnych</t>
  </si>
  <si>
    <t>wydatki na zakupy inwestycyjne jednostek budżetowych</t>
  </si>
  <si>
    <t>wpłaty jednostek samorządu terytorialnego do budżetu państwa</t>
  </si>
  <si>
    <t>zakup energii</t>
  </si>
  <si>
    <t>różne wydatki na rzecz osób fizycznych</t>
  </si>
  <si>
    <t>honoraria</t>
  </si>
  <si>
    <t>podróże służbowe krajowe</t>
  </si>
  <si>
    <t>podróże służbowe zagraniczne</t>
  </si>
  <si>
    <t>dodatkowe wynagrodzenie roczne</t>
  </si>
  <si>
    <t>wpłaty na Państwowy Fundusz Rehabilitacji Osób Niepełnosprawnych</t>
  </si>
  <si>
    <t>zakup pomocy naukowych, dydaktycznych i książek</t>
  </si>
  <si>
    <t>kary i odszkodowania wypłacane na rzecz osób fizycznych</t>
  </si>
  <si>
    <t>koszty postępowania sądowego i prokuratorskiego</t>
  </si>
  <si>
    <t>zakup usług zdrowotnych</t>
  </si>
  <si>
    <t>odpisy na zakładowy fundusz świadczeń socjalnych</t>
  </si>
  <si>
    <t>szkolenia pracowników niebędącymi członkami korpusu służby cywilnej</t>
  </si>
  <si>
    <t>dotacja celowa z budżetu na finansowanie lub dofinansowanie zadań zleconych do realizacji pozostałym jednostkom sektora finansów publicznych</t>
  </si>
  <si>
    <t>rezerwy</t>
  </si>
  <si>
    <t>dotacja podmiotowa z budżetu dla niepublicznej jednostki systemu oświaty</t>
  </si>
  <si>
    <t>stypendia dla uczniów</t>
  </si>
  <si>
    <t>zakup środków żywności</t>
  </si>
  <si>
    <t>świadczenia społeczne</t>
  </si>
  <si>
    <t>składki na ubezpieczenia zdrowotne</t>
  </si>
  <si>
    <t>zakup usług przez jednostki samorządu terytorialnego od innych jednostek samorządu terytorialnego</t>
  </si>
  <si>
    <t>opłaty na rzecz budżetów jednostek samorządu terytorialnego</t>
  </si>
  <si>
    <t>dotacja podmiotowa z budżetu dla samorządowej instytucji kultury</t>
  </si>
  <si>
    <t>zakup usług obejmujących tłumaczenia</t>
  </si>
  <si>
    <t>Dział 010</t>
  </si>
  <si>
    <t>Rolnictwo i łowiectwo</t>
  </si>
  <si>
    <t>Rozdz. 01095</t>
  </si>
  <si>
    <t>Pozostała działalność</t>
  </si>
  <si>
    <t>Dział 600</t>
  </si>
  <si>
    <t>Rozdz. 60004</t>
  </si>
  <si>
    <t>Lokalny transport zbiorowy</t>
  </si>
  <si>
    <t>Rozdz. 60016</t>
  </si>
  <si>
    <t>Drogi publiczne gminne</t>
  </si>
  <si>
    <t>Rozdz. 60017</t>
  </si>
  <si>
    <t>Drogi wewnętrzne</t>
  </si>
  <si>
    <t>Dział 630</t>
  </si>
  <si>
    <t>Turystyka</t>
  </si>
  <si>
    <t>Rozdz. 63003</t>
  </si>
  <si>
    <t>Zadania w zakresie upowszechniania turystyki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</si>
  <si>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</si>
  <si>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</si>
  <si>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</si>
  <si>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</si>
  <si>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</si>
  <si>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</si>
  <si>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Rozdz. 70095</t>
  </si>
  <si>
    <t>Dział 710</t>
  </si>
  <si>
    <t>Działalność usługowa</t>
  </si>
  <si>
    <t>Rozdz. 71004</t>
  </si>
  <si>
    <t>Plany zagospodarowania przestrzennego</t>
  </si>
  <si>
    <t>Dział 750</t>
  </si>
  <si>
    <t>Administracja publiczna</t>
  </si>
  <si>
    <t>Rozdz. 75011</t>
  </si>
  <si>
    <t>Urzędy wojewódzkie</t>
  </si>
  <si>
    <t>Rozdz. 75022</t>
  </si>
  <si>
    <t>Rady gmin</t>
  </si>
  <si>
    <t>Rozdz. 75023</t>
  </si>
  <si>
    <t>Rozdz. 75095</t>
  </si>
  <si>
    <t>Dział 751</t>
  </si>
  <si>
    <t>Rozdz. 75101</t>
  </si>
  <si>
    <t>Urzędy naczelnych organów władzy państwowej, kontroli i ochrony prawa</t>
  </si>
  <si>
    <t>Dział 754</t>
  </si>
  <si>
    <t>Bezpieczeństwo publiczne i ochrona przeciwpożarowa</t>
  </si>
  <si>
    <t>Rozdz. 75412</t>
  </si>
  <si>
    <t>Ochotnicze straże pożarne</t>
  </si>
  <si>
    <t>Rozdz. 75414</t>
  </si>
  <si>
    <t>Obrona cywilna</t>
  </si>
  <si>
    <t>Rozdz. 75416</t>
  </si>
  <si>
    <t>Straż Miejska</t>
  </si>
  <si>
    <t>Dział 757</t>
  </si>
  <si>
    <t>Obsługa długu publicznego</t>
  </si>
  <si>
    <t>Rozdz. 75702</t>
  </si>
  <si>
    <t>Obsługa papierów wartościowych, kredytów i pożyczek jednostek samorządu terytorialnego</t>
  </si>
  <si>
    <t>Dzia 758</t>
  </si>
  <si>
    <t>Różne rozliczenia</t>
  </si>
  <si>
    <t>Rozdz. 75809</t>
  </si>
  <si>
    <t>Rozdz. 75818</t>
  </si>
  <si>
    <t>Rezerwy ogólne i celowe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</si>
  <si>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</si>
  <si>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</si>
  <si>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</si>
  <si>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</si>
  <si>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</si>
  <si>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</si>
  <si>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</si>
  <si>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</si>
  <si>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80113</t>
  </si>
  <si>
    <t>Dowożenie uczniów do szkół</t>
  </si>
  <si>
    <t>Rozdz. 80146</t>
  </si>
  <si>
    <t>Dokształcanie i doskonalenie nauczycieli</t>
  </si>
  <si>
    <t>Pomoc materialna dla studentów i doktorantów</t>
  </si>
  <si>
    <t>Dział 851</t>
  </si>
  <si>
    <t>Ochrona zdrowia</t>
  </si>
  <si>
    <t>Przeciwdziałanie alkoholizmowi</t>
  </si>
  <si>
    <t>Rozdz. 85154</t>
  </si>
  <si>
    <t>Rozdz. 85195</t>
  </si>
  <si>
    <t>Dział 852</t>
  </si>
  <si>
    <t>Pomoc społeczna</t>
  </si>
  <si>
    <t>Rozdz. 85202</t>
  </si>
  <si>
    <t>Domy pomocy społecznej</t>
  </si>
  <si>
    <t>Rozdz. 85203</t>
  </si>
  <si>
    <t>Ośrodki wsparcia</t>
  </si>
  <si>
    <t>Rozdz. 85213</t>
  </si>
  <si>
    <t>Rozdz. 85214</t>
  </si>
  <si>
    <t>Zasiłki i pomoc w naturze oraz składki na ubezpieczenie emerytalne i rentowe</t>
  </si>
  <si>
    <t>Rozdz. 85215</t>
  </si>
  <si>
    <t>Dodatki mieszkaniowe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</si>
  <si>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</si>
  <si>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</si>
  <si>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</si>
  <si>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</si>
  <si>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</si>
  <si>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</si>
  <si>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</si>
  <si>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85395</t>
  </si>
  <si>
    <t>Dział 854</t>
  </si>
  <si>
    <t>Edukacyjna opieka wychowawcza</t>
  </si>
  <si>
    <t>Rozdz. 85401</t>
  </si>
  <si>
    <t>Świetlice szkolne</t>
  </si>
  <si>
    <t>Rozdz. 85415</t>
  </si>
  <si>
    <t>Dział 900</t>
  </si>
  <si>
    <t>Gospodarka komunalna i ochrona środowiska</t>
  </si>
  <si>
    <t>Rozdz. 90001</t>
  </si>
  <si>
    <t>Gospodarka ściekowa i ochrona wód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</si>
  <si>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</si>
  <si>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</si>
  <si>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</si>
  <si>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</si>
  <si>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</si>
  <si>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</si>
  <si>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Schroniska dla zwierząt</t>
  </si>
  <si>
    <t>Rozdz. 90015</t>
  </si>
  <si>
    <t>Oświetlenie ulic, placów i dróg</t>
  </si>
  <si>
    <t>Rozdz. 90095</t>
  </si>
  <si>
    <t>Dział 921</t>
  </si>
  <si>
    <t>Kultura i ochrona dziedzictwa narodowego</t>
  </si>
  <si>
    <t>Rozdz. 92105</t>
  </si>
  <si>
    <t>Pozostałe zadania w zakresie kultury</t>
  </si>
  <si>
    <t>Rozdz. 92109</t>
  </si>
  <si>
    <t>Domy i ośrodki kultury, świetlice i kluby</t>
  </si>
  <si>
    <t>Rozdz. 92116</t>
  </si>
  <si>
    <t>Biblioteki</t>
  </si>
  <si>
    <t>Rozdz. 92120</t>
  </si>
  <si>
    <t>Ochrona zabytków i opieka nad zabytkami</t>
  </si>
  <si>
    <t>Rozdz. 92195</t>
  </si>
  <si>
    <t>Dział 926</t>
  </si>
  <si>
    <t>Rozdz. 92601</t>
  </si>
  <si>
    <t>Obiekty sportowe</t>
  </si>
  <si>
    <t>Rozdz. 92605</t>
  </si>
  <si>
    <t>Rozdz. 92695</t>
  </si>
  <si>
    <t>Rozdz. 01030</t>
  </si>
  <si>
    <t>Izby rolnicze</t>
  </si>
  <si>
    <t>Rozdz. 80195</t>
  </si>
  <si>
    <t>Urzędy naczelnych organów władzy państwowej, kontroli i ochrony prawa oraz sądownictwa</t>
  </si>
  <si>
    <t>Wydatki budżetowe ogółem</t>
  </si>
  <si>
    <t>w tym:</t>
  </si>
  <si>
    <t>bieżące</t>
  </si>
  <si>
    <t>wydatki bieżące</t>
  </si>
  <si>
    <t>inwestycje</t>
  </si>
  <si>
    <t>Rozdz. 90013</t>
  </si>
  <si>
    <t>Dział - rozdział - paragraf - nazwa</t>
  </si>
  <si>
    <t>rezerwa ogólna</t>
  </si>
  <si>
    <t>rezerwa celowa</t>
  </si>
  <si>
    <t>inwestycyjne</t>
  </si>
  <si>
    <t>wynagrodzenia bezosobowe</t>
  </si>
  <si>
    <t>Rozdz. 75075</t>
  </si>
  <si>
    <t>Promocja jednostek samorządu terytorialnego</t>
  </si>
  <si>
    <t>składki na ubezpieczenie społeczne</t>
  </si>
  <si>
    <t>podatek od nieruchomości</t>
  </si>
  <si>
    <t>Rozdz. 85153</t>
  </si>
  <si>
    <t>szkolenia pracowników niebędących członkami korpusu służby cywilnej</t>
  </si>
  <si>
    <t>pozostałe podatki na rzecz budżetów jednostek samorządu terytorialnego</t>
  </si>
  <si>
    <t>wydatki osobowe niezaliczane do wynagrodzeń</t>
  </si>
  <si>
    <t>dodatkowe wynagrodzenia roczne</t>
  </si>
  <si>
    <t>odpis na zakładowy fundusz świadczeń socjalnych</t>
  </si>
  <si>
    <t xml:space="preserve">składki na ubezpieczenie zdrowotne </t>
  </si>
  <si>
    <t xml:space="preserve">wynagrodzenia osobowe pracowników </t>
  </si>
  <si>
    <t>Rozdz. 85404</t>
  </si>
  <si>
    <t>w tym: zadania zlecone</t>
  </si>
  <si>
    <t>wydatki majątkowe w tym:</t>
  </si>
  <si>
    <t>majątkowe bez inwestycyjnych</t>
  </si>
  <si>
    <t>wydatki majątkowe bez inwestycyjnych</t>
  </si>
  <si>
    <t>3</t>
  </si>
  <si>
    <t xml:space="preserve">zadania własne </t>
  </si>
  <si>
    <t>zadania zlecone</t>
  </si>
  <si>
    <t>Inwestycyjne</t>
  </si>
  <si>
    <t>Dział 752</t>
  </si>
  <si>
    <t>Obrona narodowa</t>
  </si>
  <si>
    <t>Rozdz. 75212</t>
  </si>
  <si>
    <t>Pozostałe wydatki obronne</t>
  </si>
  <si>
    <t>opłaty na rzecz budżetu państwa</t>
  </si>
  <si>
    <t>stypendia i zasiłki dla studentów</t>
  </si>
  <si>
    <t>pozostałe odsetki</t>
  </si>
  <si>
    <t>opłaty z tytułu zakupu usług telekomunikacyjnych świadczonych w ruchomej publicznej sieci telefonicznej</t>
  </si>
  <si>
    <t>zwrot dotacji oraz płatności, w tym wykorzystanych niezgodnie z przeznaczeniem lub wykorzystanych z naruszeniem procedur, o których mowa w art.. 184 ustawy, pobranych niezależnie lub w nadmiernej wysokości</t>
  </si>
  <si>
    <t>Rozdz. 85216</t>
  </si>
  <si>
    <t>Zasiłki stałe</t>
  </si>
  <si>
    <t>Rozdz. 90005</t>
  </si>
  <si>
    <t>Ochrona powietrza atmosferycznego i klimatu</t>
  </si>
  <si>
    <t>zwrot dotacji oraz płatności, w tym wykorzystanych niezgodnie z przeznaczeniem lub wykorzystanych z naruszeniem procedur, o których mowa w art. 184 ustawy, pobranych niezależnie lub w nadmiernej wysokości</t>
  </si>
  <si>
    <t>2</t>
  </si>
  <si>
    <t>Urzędy gmin (miast i miast na prawach powiatu)</t>
  </si>
  <si>
    <t>kary i odszkodowania na rzecz osób fizycznych</t>
  </si>
  <si>
    <t>odsetki od samorządowych papierów wartościowych lub zaciągniętych przez jednostkę samorządu terytorialnego kredytów i pożyczek</t>
  </si>
  <si>
    <t>dotacje celowe przekazane dla powiatu na inwestycje i zakupy inwestycyjne realizowane na podstawie porozumień (umów) między jednostkami samorządu terytorialnego</t>
  </si>
  <si>
    <t>opłaty za administrowanie i czynsze za budynki, lokale i pomieszczenia garażowe</t>
  </si>
  <si>
    <t>Rozdz. 80148</t>
  </si>
  <si>
    <t>Stołówki szkolne i przedszkolne</t>
  </si>
  <si>
    <t>Rozdz. 85205</t>
  </si>
  <si>
    <t>inne formy pomocy dla uczniów</t>
  </si>
  <si>
    <t>Kultura fizyczna</t>
  </si>
  <si>
    <t xml:space="preserve">Zadania w zakresie kultury fizycznej </t>
  </si>
  <si>
    <t>- wydatki związane z realizacją zadań statutowych</t>
  </si>
  <si>
    <t>- wynagrodzenia i składki od nich naliczane</t>
  </si>
  <si>
    <t>wydatki bieżące bez zadań zleconych</t>
  </si>
  <si>
    <t>Rozdz. 90008</t>
  </si>
  <si>
    <t>Ochrona różnorodności biologicznej i krajobrazu</t>
  </si>
  <si>
    <t>podatek od towarów i usług (VAT)</t>
  </si>
  <si>
    <t>wynagrodzenia agencyjno - prowizyjne</t>
  </si>
  <si>
    <t>zadania powierzone</t>
  </si>
  <si>
    <t>Zadania własne, zlecone i powierzone ogółem</t>
  </si>
  <si>
    <t>Rozdz. 60095</t>
  </si>
  <si>
    <t>wpłaty gmin na rzecz izb rolniczych w wysokości 2% uzyskanych wpływów z podatku rolnego</t>
  </si>
  <si>
    <t>Rozliczenia między jednostkami samorządu terytorialnego</t>
  </si>
  <si>
    <t>dotacja podmiotowa z budżetu dla publicznej jednostki systemu oświaty prowadzonej przez osobę prawna inna niż jednostka samorządu terytorialnego lub przez osobę fizyczną</t>
  </si>
  <si>
    <t>dotacja celowa z budżetu na finansowanie lub dofinansowanie zadań zleconych do realizacji pozostałym jednostkom niezaliczanym do sektora finansów publicznych</t>
  </si>
  <si>
    <t>Składki na ubezpieczenie zdrowotne opłacane za osoby pobierające niektóre świadczenia z pomocy społecznej, niektóre oraz niektóre świadczenia rodzinne oraz za osoby uczestniczące w zajęciach w centrum integracji społecznej</t>
  </si>
  <si>
    <t xml:space="preserve">Urzędy naczelnych organów władzy państwowej, kontroli i ochrony prawa </t>
  </si>
  <si>
    <t xml:space="preserve">opłaty na rzecz budżetów jednostek samorządu terytorialnego </t>
  </si>
  <si>
    <t>opłaty z tytułu zakupu usług telekomunikacyjnych</t>
  </si>
  <si>
    <t xml:space="preserve">opłaty z tytułu zakupu usług telekomunikacyjnych </t>
  </si>
  <si>
    <t>Rozdz. 80149</t>
  </si>
  <si>
    <t>Realizacja zadań wymagających stosowania specjalnej organizacji nauki i metod pracy dla dzieci w przedszkolach, oddziałach przedszkolnych w szkołach podstawowych i innych formach wychowania przedszkolnego</t>
  </si>
  <si>
    <t>Rozdz. 80150</t>
  </si>
  <si>
    <t>Realizacja zadań wymagających stosowania specjalnej organizacji nauki i metod pracy dla dzieci i młodzieży w szkołach podstawowych, gimnazjach, liceach ogólnokształcących, liceach, profilowanych i szkołach zawodowych oraz szkołach artystycznych</t>
  </si>
  <si>
    <t>Rozdz. 85117</t>
  </si>
  <si>
    <t>Zakłady opiekuńczo - lecznicze i pielęgnacyjno opiekuńcze</t>
  </si>
  <si>
    <t>dotacje celowe z budżetu na finansowanie lub dofinansowanie prac remontowych i konserwatorskich obiektów zabytkowych przekazane jednostkom niezaliczanym do sektora finansów publicznych</t>
  </si>
  <si>
    <t>opłata na rzecz budżetów jednostek samorządu terytorialnego</t>
  </si>
  <si>
    <t>Nagrody konkursowe</t>
  </si>
  <si>
    <t>Rozdz. 85220</t>
  </si>
  <si>
    <t>Rozdz. 71012</t>
  </si>
  <si>
    <t>Ośrodki dokumentacji geodezyjnej i kartograficznej</t>
  </si>
  <si>
    <t xml:space="preserve">zakup środków dydaktycznych i książek </t>
  </si>
  <si>
    <t xml:space="preserve">podróże służbowe krajowe </t>
  </si>
  <si>
    <t xml:space="preserve">podatek od nieruchomości </t>
  </si>
  <si>
    <t xml:space="preserve">zakup środków żywności </t>
  </si>
  <si>
    <t xml:space="preserve">nagrody konkursowe </t>
  </si>
  <si>
    <t xml:space="preserve">Wpłaty gmin i powiatów na rzecz innych jednostek samorządu terytorialnego oraz związków gmin lub związków powiatów na dofinansowanie zadań bieżących </t>
  </si>
  <si>
    <t>Dotacja przedmiotowa z budżetu dla samorządowego zakładu budżetowego</t>
  </si>
  <si>
    <t xml:space="preserve">dotacje celowe z budżetu na finansowanie lub dofinansowanie kosztów realizacji inwestycji i zakupów inwestycyjnych innych jednostek sektora finansów publicznych </t>
  </si>
  <si>
    <t>w tym: zadania powierzone</t>
  </si>
  <si>
    <t xml:space="preserve">dotacja celowa z budżetu dla pozostałych jednostek zaliczanych do sektora finansów publicznych </t>
  </si>
  <si>
    <t>nagrody konkursowe</t>
  </si>
  <si>
    <t>Rozdz. 75814</t>
  </si>
  <si>
    <t>Pomoc materialna dla uczniów                o charakterze socjalnym</t>
  </si>
  <si>
    <t>Różne rozliczenia finansowe</t>
  </si>
  <si>
    <t>% wyk.</t>
  </si>
  <si>
    <t>4</t>
  </si>
  <si>
    <t>Załącznik Nr 2</t>
  </si>
  <si>
    <t>do informacji z wykonania budżetu</t>
  </si>
  <si>
    <t>Rozdz. 75085</t>
  </si>
  <si>
    <t>Wspólna obsługa jednostek samorządu terytorialnego</t>
  </si>
  <si>
    <t>Dotacja celowa z budżetu na finansowanie lub dofinansowanie zadań zleconych do realizacji stowarzyszeniom</t>
  </si>
  <si>
    <t>Kary, odszkodowania i grzywny wypłacane na rzecz osób prawnych i innych jednostek organizacyjnych</t>
  </si>
  <si>
    <t>Zwalczanie narkomanii</t>
  </si>
  <si>
    <t>odpisy na zakładowy fundusz świadczeń socjalnych</t>
  </si>
  <si>
    <t>Rozdz. 85416</t>
  </si>
  <si>
    <t>Pomoc materialna dla uczniów o charakterze motywacyjnym</t>
  </si>
  <si>
    <t>Dział 855</t>
  </si>
  <si>
    <t>Rodzina</t>
  </si>
  <si>
    <t>Rozdz. 85501</t>
  </si>
  <si>
    <t>Świadczenie wychowawcze</t>
  </si>
  <si>
    <t>Rozdz. 85502</t>
  </si>
  <si>
    <t>Świadczenia rodzinne, świadczenie z funduszu alimentacyjnego oraz składki na ubezpieczenia emerytalne i rentowe z ubezpieczenia społecznego</t>
  </si>
  <si>
    <t>Rozdz. 85503</t>
  </si>
  <si>
    <t>Karta dużej rodziny</t>
  </si>
  <si>
    <t>Rozdz. 85504</t>
  </si>
  <si>
    <t>Wspieranie rodziny</t>
  </si>
  <si>
    <t>Rozdz. 85508</t>
  </si>
  <si>
    <t>Rodziny zastępcze</t>
  </si>
  <si>
    <t>Rozdz. 85510</t>
  </si>
  <si>
    <t>Działalność placówek opiekuńczo -wychowawczych</t>
  </si>
  <si>
    <t>Rozdz. 85595</t>
  </si>
  <si>
    <t>wydatki osobowe niezaliczone do wynagrodzeń</t>
  </si>
  <si>
    <t>Rozdz. 85230</t>
  </si>
  <si>
    <t>zwrot dotacji oraz płatności wykorzystanych niezgodnie z przeznaczeniem lub wykorzystanych z naruszeniem procedur, o których mowa w art. 184 ustawy, pobranych nienależnie lub w nadmiernej wysokości</t>
  </si>
  <si>
    <t>Pomoc w zakresie dożywiania</t>
  </si>
  <si>
    <t>dotacja celowa przekazana z budżetu jednostki samorządu terytorialnego na dofinansowanie realizacji zadań w zakresie programów polityki zdrowotnej</t>
  </si>
  <si>
    <t>dotacje celowe przekazane z budżetu państwa na realizację inwestycji i zakupów inwestycyjnych własnych gmin (związków gmin, związków powiatowo-gminnych)</t>
  </si>
  <si>
    <t>Rozdz. 75864</t>
  </si>
  <si>
    <t>Regionalne Programy Operacyjne 2014-2020 finansowane z udziałem środków Europejskiego Funduszu Społecznego</t>
  </si>
  <si>
    <t>Zadania w zakresie przeciwdziałania przemocy w rodzinie</t>
  </si>
  <si>
    <t>Jednostki specjalnego poradnictwa, mieszkania chronione i ośrodki interwencji kryzysowej</t>
  </si>
  <si>
    <t>Transport i łączność</t>
  </si>
  <si>
    <t>Dział 730</t>
  </si>
  <si>
    <t>Rozdz. 73016</t>
  </si>
  <si>
    <t>Nauka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</si>
  <si>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</si>
  <si>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wniesienie wkładów do spółek prawa handlowego oraz na uzupełnienie funduszy statutowych banków państwowych i innych instytucji finansowych</t>
  </si>
  <si>
    <t>odsetki od nieterminowych wpłat podatku od towarów i usług (VAT)</t>
  </si>
  <si>
    <t>Dotacja celowa z budżetu na finansowanie lub dofinansowanie zadań zleconych do realizacji pozostałym jednostkom niezaliczanym do sektora finansów
publicznych</t>
  </si>
  <si>
    <t xml:space="preserve">Wpłaty na Państwowy Fundusz Rehabilitacji Osób Niepełnosprawnych
</t>
  </si>
  <si>
    <t>Rozdz. 85513</t>
  </si>
  <si>
    <t>składki na ubezpieczenie zdrowotne</t>
  </si>
  <si>
    <t>Składki na ubezpieczenie zdrowotne opłacane za osoby pobierające niektóre świadczenia    z pomocy społecznej, niektóre świadczenia rodzinne oraz za osoby uczestniczące w zajęciach              w centrum integracji społecznej</t>
  </si>
  <si>
    <t>Ochrona gleby i wód podziemnych</t>
  </si>
  <si>
    <t>Rozdz. 90006</t>
  </si>
  <si>
    <t>Rozdz. 90026</t>
  </si>
  <si>
    <t>zakup środków żywnosci</t>
  </si>
  <si>
    <t>dotacje celowe z budżetu na finansowanie lub dofinansowanie kosztów realizacji inwestycji i zakupów inwestycyjnych jednostek niezaliczanych do sektora finansów publicznych</t>
  </si>
  <si>
    <t>Rozdz. 85334</t>
  </si>
  <si>
    <t>Pomoc dla repatriantów</t>
  </si>
  <si>
    <t>rózne opłaty i składki</t>
  </si>
  <si>
    <t>Pozostałe odsetki</t>
  </si>
  <si>
    <t>kary, odszkodowania i grzywny wypłacane na rzecz osób prawnych i innych jednostek organizacyjnych</t>
  </si>
  <si>
    <t>odsetki od dotacji oraz płatności: wykorzystanych niezgodnie z przeznaczeniem lub wykorzystanych z naruszeniem procedur, o których mowa w art. 184 ustawy, pobranych nienależnie lub w nadmiernej wysokości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</si>
  <si>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</si>
  <si>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zaskup środków żywności</t>
  </si>
  <si>
    <t>Pozostałe działania związane z gospodarką odpadami</t>
  </si>
  <si>
    <t>Gminy Nysa za I półrocze 2021 rok</t>
  </si>
  <si>
    <t>Sprawozdanie z wykonania wydatków budżetowych Gminy Nysa za I półrocze 2021 roku</t>
  </si>
  <si>
    <t>Plan po zmianach na 30.06.2021 r.</t>
  </si>
  <si>
    <t>Wydatki wykonane za I półrocze 2021 r.</t>
  </si>
  <si>
    <t>wydatki na zakup i objęcie akcji i udziałów</t>
  </si>
  <si>
    <t>Rozdz. 71035</t>
  </si>
  <si>
    <t>Cmentarze</t>
  </si>
  <si>
    <t>wpłaty na PPK finansowane przez podmiot zatrudniający</t>
  </si>
  <si>
    <t>Rozdz. 75056</t>
  </si>
  <si>
    <t>Spis powszechny i inne</t>
  </si>
  <si>
    <t>Rozdz. 75495</t>
  </si>
  <si>
    <t>Rozdz. 85149</t>
  </si>
  <si>
    <t>dodtakowe wynagrodzenia roczne</t>
  </si>
  <si>
    <t>dotacja celowa z budżetu na finansowanie lub dofinansowanie kosztów realizacji inwestycji i zakupów inwestycyjnych jednostek niezaliczanych do sektora finansów publicznych</t>
  </si>
  <si>
    <t>zakup środków dydaktycznych i książek</t>
  </si>
  <si>
    <t>Rozdz. 85412</t>
  </si>
  <si>
    <t>Kolonie i obozy oraz inne formy wypoczynku dzieci i młodzieży szkolnej, a także szkolenia młodzieży</t>
  </si>
  <si>
    <t>Rozdz. 85516</t>
  </si>
  <si>
    <t>System opieki nad dziećmi w wieku do lat 3</t>
  </si>
  <si>
    <t>Dotacja podmiotowa z budżetu dla jednostek niezaliczanych do sektora finansów publicznych</t>
  </si>
  <si>
    <t>dotacja celowa z budżetu dla pozostałych jednostek zaliczanych do sektora finansów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</si>
</sst>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i/>
      <sz val="1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Georgia"/>
      <family val="1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color indexed="60"/>
      <name val="Georgia"/>
      <family val="1"/>
    </font>
    <font>
      <sz val="10"/>
      <color indexed="60"/>
      <name val="Arial"/>
      <family val="2"/>
    </font>
    <font>
      <b/>
      <sz val="10"/>
      <color indexed="12"/>
      <name val="Georgia"/>
      <family val="1"/>
    </font>
    <font>
      <b/>
      <sz val="10"/>
      <color indexed="21"/>
      <name val="Georgia"/>
      <family val="1"/>
    </font>
    <font>
      <b/>
      <sz val="10"/>
      <color indexed="60"/>
      <name val="Arial"/>
      <family val="2"/>
    </font>
    <font>
      <b/>
      <sz val="12"/>
      <name val="Georgia"/>
      <family val="1"/>
    </font>
    <font>
      <b/>
      <sz val="16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rgb="FF0000CC"/>
      <name val="Arial"/>
      <family val="2"/>
    </font>
    <font>
      <sz val="10"/>
      <color rgb="FF00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center" wrapText="1"/>
    </xf>
    <xf numFmtId="4" fontId="64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/>
    </xf>
    <xf numFmtId="49" fontId="66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5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 wrapText="1"/>
    </xf>
    <xf numFmtId="4" fontId="15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" fontId="12" fillId="34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49" fontId="1" fillId="36" borderId="10" xfId="0" applyNumberFormat="1" applyFont="1" applyFill="1" applyBorder="1" applyAlignment="1">
      <alignment vertical="center" wrapText="1"/>
    </xf>
    <xf numFmtId="4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" fontId="1" fillId="35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vertical="center" wrapText="1"/>
    </xf>
    <xf numFmtId="4" fontId="67" fillId="0" borderId="10" xfId="0" applyNumberFormat="1" applyFont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0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wrapText="1"/>
    </xf>
    <xf numFmtId="0" fontId="12" fillId="34" borderId="11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" fillId="35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9" fillId="0" borderId="11" xfId="0" applyFont="1" applyBorder="1" applyAlignment="1">
      <alignment/>
    </xf>
    <xf numFmtId="10" fontId="15" fillId="33" borderId="16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/>
    </xf>
    <xf numFmtId="10" fontId="12" fillId="34" borderId="16" xfId="0" applyNumberFormat="1" applyFont="1" applyFill="1" applyBorder="1" applyAlignment="1">
      <alignment/>
    </xf>
    <xf numFmtId="10" fontId="16" fillId="0" borderId="16" xfId="0" applyNumberFormat="1" applyFont="1" applyFill="1" applyBorder="1" applyAlignment="1">
      <alignment/>
    </xf>
    <xf numFmtId="10" fontId="1" fillId="35" borderId="16" xfId="0" applyNumberFormat="1" applyFont="1" applyFill="1" applyBorder="1" applyAlignment="1">
      <alignment/>
    </xf>
    <xf numFmtId="10" fontId="8" fillId="0" borderId="16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10" fontId="1" fillId="36" borderId="16" xfId="0" applyNumberFormat="1" applyFont="1" applyFill="1" applyBorder="1" applyAlignment="1">
      <alignment/>
    </xf>
    <xf numFmtId="10" fontId="1" fillId="36" borderId="16" xfId="0" applyNumberFormat="1" applyFont="1" applyFill="1" applyBorder="1" applyAlignment="1">
      <alignment/>
    </xf>
    <xf numFmtId="10" fontId="9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3" fillId="0" borderId="16" xfId="0" applyNumberFormat="1" applyFont="1" applyBorder="1" applyAlignment="1">
      <alignment/>
    </xf>
    <xf numFmtId="10" fontId="1" fillId="35" borderId="16" xfId="0" applyNumberFormat="1" applyFont="1" applyFill="1" applyBorder="1" applyAlignment="1">
      <alignment/>
    </xf>
    <xf numFmtId="10" fontId="2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20" fillId="0" borderId="16" xfId="0" applyNumberFormat="1" applyFont="1" applyBorder="1" applyAlignment="1">
      <alignment/>
    </xf>
    <xf numFmtId="10" fontId="7" fillId="0" borderId="16" xfId="0" applyNumberFormat="1" applyFont="1" applyFill="1" applyBorder="1" applyAlignment="1">
      <alignment/>
    </xf>
    <xf numFmtId="10" fontId="26" fillId="0" borderId="16" xfId="0" applyNumberFormat="1" applyFont="1" applyBorder="1" applyAlignment="1">
      <alignment/>
    </xf>
    <xf numFmtId="10" fontId="67" fillId="0" borderId="16" xfId="0" applyNumberFormat="1" applyFont="1" applyBorder="1" applyAlignment="1">
      <alignment/>
    </xf>
    <xf numFmtId="10" fontId="64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1" fillId="35" borderId="18" xfId="0" applyFont="1" applyFill="1" applyBorder="1" applyAlignment="1">
      <alignment vertical="center"/>
    </xf>
    <xf numFmtId="49" fontId="1" fillId="35" borderId="18" xfId="0" applyNumberFormat="1" applyFont="1" applyFill="1" applyBorder="1" applyAlignment="1">
      <alignment vertical="center" wrapText="1"/>
    </xf>
    <xf numFmtId="4" fontId="1" fillId="35" borderId="18" xfId="0" applyNumberFormat="1" applyFont="1" applyFill="1" applyBorder="1" applyAlignment="1">
      <alignment/>
    </xf>
    <xf numFmtId="0" fontId="9" fillId="0" borderId="19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 wrapText="1"/>
    </xf>
    <xf numFmtId="4" fontId="9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1" fillId="36" borderId="22" xfId="0" applyFont="1" applyFill="1" applyBorder="1" applyAlignment="1">
      <alignment vertical="center"/>
    </xf>
    <xf numFmtId="49" fontId="1" fillId="36" borderId="23" xfId="0" applyNumberFormat="1" applyFont="1" applyFill="1" applyBorder="1" applyAlignment="1">
      <alignment vertical="center" wrapText="1"/>
    </xf>
    <xf numFmtId="4" fontId="1" fillId="36" borderId="23" xfId="0" applyNumberFormat="1" applyFont="1" applyFill="1" applyBorder="1" applyAlignment="1">
      <alignment/>
    </xf>
    <xf numFmtId="4" fontId="1" fillId="36" borderId="24" xfId="0" applyNumberFormat="1" applyFont="1" applyFill="1" applyBorder="1" applyAlignment="1">
      <alignment/>
    </xf>
    <xf numFmtId="0" fontId="0" fillId="0" borderId="25" xfId="0" applyFont="1" applyBorder="1" applyAlignment="1">
      <alignment vertical="center"/>
    </xf>
    <xf numFmtId="49" fontId="0" fillId="0" borderId="26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9" xfId="0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30" xfId="0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1" fillId="36" borderId="33" xfId="0" applyFont="1" applyFill="1" applyBorder="1" applyAlignment="1">
      <alignment vertical="center"/>
    </xf>
    <xf numFmtId="49" fontId="1" fillId="36" borderId="33" xfId="0" applyNumberFormat="1" applyFont="1" applyFill="1" applyBorder="1" applyAlignment="1">
      <alignment vertical="center" wrapText="1"/>
    </xf>
    <xf numFmtId="4" fontId="1" fillId="36" borderId="34" xfId="0" applyNumberFormat="1" applyFont="1" applyFill="1" applyBorder="1" applyAlignment="1">
      <alignment/>
    </xf>
    <xf numFmtId="4" fontId="1" fillId="36" borderId="3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vertical="center" wrapText="1"/>
    </xf>
    <xf numFmtId="10" fontId="1" fillId="35" borderId="18" xfId="0" applyNumberFormat="1" applyFont="1" applyFill="1" applyBorder="1" applyAlignment="1">
      <alignment/>
    </xf>
    <xf numFmtId="10" fontId="9" fillId="0" borderId="15" xfId="0" applyNumberFormat="1" applyFont="1" applyBorder="1" applyAlignment="1">
      <alignment/>
    </xf>
    <xf numFmtId="10" fontId="1" fillId="36" borderId="24" xfId="0" applyNumberFormat="1" applyFont="1" applyFill="1" applyBorder="1" applyAlignment="1">
      <alignment/>
    </xf>
    <xf numFmtId="10" fontId="0" fillId="0" borderId="28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1" fillId="36" borderId="33" xfId="0" applyNumberFormat="1" applyFont="1" applyFill="1" applyBorder="1" applyAlignment="1">
      <alignment/>
    </xf>
    <xf numFmtId="10" fontId="0" fillId="0" borderId="35" xfId="0" applyNumberFormat="1" applyBorder="1" applyAlignment="1">
      <alignment/>
    </xf>
    <xf numFmtId="0" fontId="1" fillId="36" borderId="36" xfId="0" applyFont="1" applyFill="1" applyBorder="1" applyAlignment="1">
      <alignment vertical="center"/>
    </xf>
    <xf numFmtId="49" fontId="1" fillId="36" borderId="37" xfId="0" applyNumberFormat="1" applyFont="1" applyFill="1" applyBorder="1" applyAlignment="1">
      <alignment vertical="center" wrapText="1"/>
    </xf>
    <xf numFmtId="4" fontId="1" fillId="36" borderId="37" xfId="0" applyNumberFormat="1" applyFont="1" applyFill="1" applyBorder="1" applyAlignment="1">
      <alignment/>
    </xf>
    <xf numFmtId="10" fontId="1" fillId="36" borderId="38" xfId="0" applyNumberFormat="1" applyFont="1" applyFill="1" applyBorder="1" applyAlignment="1">
      <alignment/>
    </xf>
    <xf numFmtId="0" fontId="9" fillId="0" borderId="39" xfId="0" applyFont="1" applyBorder="1" applyAlignment="1">
      <alignment vertical="center"/>
    </xf>
    <xf numFmtId="49" fontId="9" fillId="0" borderId="40" xfId="0" applyNumberFormat="1" applyFont="1" applyBorder="1" applyAlignment="1">
      <alignment vertical="center" wrapText="1"/>
    </xf>
    <xf numFmtId="4" fontId="9" fillId="0" borderId="41" xfId="0" applyNumberFormat="1" applyFont="1" applyBorder="1" applyAlignment="1">
      <alignment/>
    </xf>
    <xf numFmtId="10" fontId="9" fillId="0" borderId="4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10" fontId="9" fillId="0" borderId="43" xfId="0" applyNumberFormat="1" applyFont="1" applyBorder="1" applyAlignment="1">
      <alignment/>
    </xf>
    <xf numFmtId="10" fontId="7" fillId="0" borderId="3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0" fontId="9" fillId="0" borderId="16" xfId="0" applyNumberFormat="1" applyFont="1" applyBorder="1" applyAlignment="1">
      <alignment horizontal="right"/>
    </xf>
    <xf numFmtId="10" fontId="21" fillId="34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13" xfId="0" applyNumberFormat="1" applyBorder="1" applyAlignment="1">
      <alignment vertical="center" wrapText="1"/>
    </xf>
    <xf numFmtId="10" fontId="28" fillId="0" borderId="16" xfId="0" applyNumberFormat="1" applyFont="1" applyBorder="1" applyAlignment="1">
      <alignment/>
    </xf>
    <xf numFmtId="10" fontId="21" fillId="34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0" fontId="0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10" fontId="16" fillId="0" borderId="35" xfId="0" applyNumberFormat="1" applyFont="1" applyFill="1" applyBorder="1" applyAlignment="1">
      <alignment/>
    </xf>
    <xf numFmtId="10" fontId="18" fillId="0" borderId="35" xfId="0" applyNumberFormat="1" applyFont="1" applyFill="1" applyBorder="1" applyAlignment="1">
      <alignment/>
    </xf>
    <xf numFmtId="10" fontId="1" fillId="35" borderId="35" xfId="0" applyNumberFormat="1" applyFont="1" applyFill="1" applyBorder="1" applyAlignment="1">
      <alignment/>
    </xf>
    <xf numFmtId="10" fontId="9" fillId="0" borderId="35" xfId="0" applyNumberFormat="1" applyFont="1" applyBorder="1" applyAlignment="1">
      <alignment/>
    </xf>
    <xf numFmtId="10" fontId="1" fillId="36" borderId="35" xfId="0" applyNumberFormat="1" applyFont="1" applyFill="1" applyBorder="1" applyAlignment="1">
      <alignment/>
    </xf>
    <xf numFmtId="10" fontId="1" fillId="36" borderId="35" xfId="0" applyNumberFormat="1" applyFont="1" applyFill="1" applyBorder="1" applyAlignment="1">
      <alignment/>
    </xf>
    <xf numFmtId="10" fontId="7" fillId="0" borderId="35" xfId="0" applyNumberFormat="1" applyFont="1" applyFill="1" applyBorder="1" applyAlignment="1">
      <alignment/>
    </xf>
    <xf numFmtId="10" fontId="0" fillId="0" borderId="35" xfId="0" applyNumberFormat="1" applyFont="1" applyBorder="1" applyAlignment="1">
      <alignment/>
    </xf>
    <xf numFmtId="10" fontId="10" fillId="0" borderId="35" xfId="0" applyNumberFormat="1" applyFont="1" applyBorder="1" applyAlignment="1">
      <alignment/>
    </xf>
    <xf numFmtId="10" fontId="1" fillId="35" borderId="44" xfId="0" applyNumberFormat="1" applyFont="1" applyFill="1" applyBorder="1" applyAlignment="1">
      <alignment/>
    </xf>
    <xf numFmtId="10" fontId="1" fillId="36" borderId="44" xfId="0" applyNumberFormat="1" applyFont="1" applyFill="1" applyBorder="1" applyAlignment="1">
      <alignment/>
    </xf>
    <xf numFmtId="10" fontId="1" fillId="36" borderId="17" xfId="0" applyNumberFormat="1" applyFont="1" applyFill="1" applyBorder="1" applyAlignment="1">
      <alignment/>
    </xf>
    <xf numFmtId="10" fontId="0" fillId="0" borderId="45" xfId="0" applyNumberFormat="1" applyFont="1" applyBorder="1" applyAlignment="1">
      <alignment/>
    </xf>
    <xf numFmtId="10" fontId="1" fillId="36" borderId="46" xfId="0" applyNumberFormat="1" applyFont="1" applyFill="1" applyBorder="1" applyAlignment="1">
      <alignment/>
    </xf>
    <xf numFmtId="4" fontId="21" fillId="34" borderId="40" xfId="0" applyNumberFormat="1" applyFont="1" applyFill="1" applyBorder="1" applyAlignment="1">
      <alignment horizontal="center" vertical="center"/>
    </xf>
    <xf numFmtId="4" fontId="21" fillId="34" borderId="26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 wrapText="1"/>
    </xf>
    <xf numFmtId="4" fontId="16" fillId="0" borderId="14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4" fontId="1" fillId="36" borderId="38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0" fontId="9" fillId="0" borderId="47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47" xfId="0" applyNumberFormat="1" applyBorder="1" applyAlignment="1">
      <alignment/>
    </xf>
    <xf numFmtId="10" fontId="17" fillId="0" borderId="16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/>
    </xf>
    <xf numFmtId="49" fontId="68" fillId="0" borderId="13" xfId="0" applyNumberFormat="1" applyFont="1" applyBorder="1" applyAlignment="1">
      <alignment vertical="center" wrapText="1"/>
    </xf>
    <xf numFmtId="4" fontId="68" fillId="0" borderId="13" xfId="0" applyNumberFormat="1" applyFont="1" applyBorder="1" applyAlignment="1">
      <alignment/>
    </xf>
    <xf numFmtId="10" fontId="68" fillId="0" borderId="47" xfId="0" applyNumberFormat="1" applyFon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0" fillId="0" borderId="30" xfId="0" applyNumberFormat="1" applyFont="1" applyBorder="1" applyAlignment="1">
      <alignment/>
    </xf>
    <xf numFmtId="0" fontId="1" fillId="36" borderId="18" xfId="0" applyFont="1" applyFill="1" applyBorder="1" applyAlignment="1">
      <alignment vertical="center"/>
    </xf>
    <xf numFmtId="49" fontId="1" fillId="36" borderId="18" xfId="0" applyNumberFormat="1" applyFont="1" applyFill="1" applyBorder="1" applyAlignment="1">
      <alignment vertical="center" wrapText="1"/>
    </xf>
    <xf numFmtId="4" fontId="1" fillId="36" borderId="18" xfId="0" applyNumberFormat="1" applyFont="1" applyFill="1" applyBorder="1" applyAlignment="1">
      <alignment/>
    </xf>
    <xf numFmtId="10" fontId="1" fillId="36" borderId="18" xfId="0" applyNumberFormat="1" applyFont="1" applyFill="1" applyBorder="1" applyAlignment="1">
      <alignment/>
    </xf>
    <xf numFmtId="0" fontId="0" fillId="0" borderId="48" xfId="0" applyFont="1" applyBorder="1" applyAlignment="1">
      <alignment vertical="center"/>
    </xf>
    <xf numFmtId="49" fontId="0" fillId="0" borderId="49" xfId="0" applyNumberFormat="1" applyFont="1" applyBorder="1" applyAlignment="1">
      <alignment vertical="center" wrapText="1"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10" fontId="0" fillId="0" borderId="46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51" xfId="0" applyNumberFormat="1" applyFont="1" applyBorder="1" applyAlignment="1">
      <alignment/>
    </xf>
    <xf numFmtId="10" fontId="9" fillId="0" borderId="52" xfId="0" applyNumberFormat="1" applyFont="1" applyBorder="1" applyAlignment="1">
      <alignment/>
    </xf>
    <xf numFmtId="10" fontId="0" fillId="0" borderId="53" xfId="0" applyNumberFormat="1" applyFont="1" applyBorder="1" applyAlignment="1">
      <alignment/>
    </xf>
    <xf numFmtId="10" fontId="0" fillId="0" borderId="33" xfId="0" applyNumberFormat="1" applyFont="1" applyBorder="1" applyAlignment="1">
      <alignment/>
    </xf>
    <xf numFmtId="0" fontId="1" fillId="36" borderId="29" xfId="0" applyFont="1" applyFill="1" applyBorder="1" applyAlignment="1">
      <alignment vertical="center"/>
    </xf>
    <xf numFmtId="49" fontId="1" fillId="36" borderId="30" xfId="0" applyNumberFormat="1" applyFont="1" applyFill="1" applyBorder="1" applyAlignment="1">
      <alignment vertical="center" wrapText="1"/>
    </xf>
    <xf numFmtId="4" fontId="1" fillId="36" borderId="30" xfId="0" applyNumberFormat="1" applyFont="1" applyFill="1" applyBorder="1" applyAlignment="1">
      <alignment/>
    </xf>
    <xf numFmtId="0" fontId="1" fillId="36" borderId="25" xfId="0" applyFont="1" applyFill="1" applyBorder="1" applyAlignment="1">
      <alignment vertical="center"/>
    </xf>
    <xf numFmtId="49" fontId="1" fillId="36" borderId="26" xfId="0" applyNumberFormat="1" applyFont="1" applyFill="1" applyBorder="1" applyAlignment="1">
      <alignment vertical="center" wrapText="1"/>
    </xf>
    <xf numFmtId="4" fontId="1" fillId="36" borderId="26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54" xfId="0" applyNumberFormat="1" applyFont="1" applyBorder="1" applyAlignment="1">
      <alignment/>
    </xf>
    <xf numFmtId="10" fontId="9" fillId="0" borderId="55" xfId="0" applyNumberFormat="1" applyFont="1" applyBorder="1" applyAlignment="1">
      <alignment/>
    </xf>
    <xf numFmtId="10" fontId="9" fillId="0" borderId="56" xfId="0" applyNumberFormat="1" applyFont="1" applyBorder="1" applyAlignment="1">
      <alignment/>
    </xf>
    <xf numFmtId="10" fontId="0" fillId="0" borderId="53" xfId="0" applyNumberFormat="1" applyBorder="1" applyAlignment="1">
      <alignment/>
    </xf>
    <xf numFmtId="10" fontId="0" fillId="0" borderId="57" xfId="0" applyNumberFormat="1" applyBorder="1" applyAlignment="1">
      <alignment/>
    </xf>
    <xf numFmtId="10" fontId="0" fillId="0" borderId="58" xfId="0" applyNumberFormat="1" applyFont="1" applyBorder="1" applyAlignment="1">
      <alignment/>
    </xf>
    <xf numFmtId="0" fontId="22" fillId="34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top"/>
    </xf>
    <xf numFmtId="0" fontId="11" fillId="33" borderId="60" xfId="0" applyFont="1" applyFill="1" applyBorder="1" applyAlignment="1">
      <alignment horizontal="center" vertical="top"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0" fillId="0" borderId="0" xfId="0" applyNumberFormat="1" applyBorder="1" applyAlignment="1">
      <alignment/>
    </xf>
    <xf numFmtId="49" fontId="11" fillId="0" borderId="63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0"/>
  <sheetViews>
    <sheetView tabSelected="1" zoomScale="120" zoomScaleNormal="120" zoomScaleSheetLayoutView="75" workbookViewId="0" topLeftCell="A1">
      <selection activeCell="A1" sqref="A1:C7"/>
    </sheetView>
  </sheetViews>
  <sheetFormatPr defaultColWidth="9.140625" defaultRowHeight="12.75"/>
  <cols>
    <col min="1" max="1" width="13.421875" style="24" customWidth="1"/>
    <col min="2" max="2" width="31.8515625" style="2" customWidth="1"/>
    <col min="3" max="3" width="20.00390625" style="1" customWidth="1"/>
    <col min="4" max="5" width="21.00390625" style="0" customWidth="1"/>
    <col min="6" max="6" width="20.140625" style="0" customWidth="1"/>
    <col min="7" max="7" width="14.28125" style="0" bestFit="1" customWidth="1"/>
    <col min="8" max="8" width="14.7109375" style="0" customWidth="1"/>
  </cols>
  <sheetData>
    <row r="1" spans="1:5" ht="12.75">
      <c r="A1" s="316"/>
      <c r="B1" s="317"/>
      <c r="C1" s="317"/>
      <c r="D1" s="317"/>
      <c r="E1" s="319"/>
    </row>
    <row r="2" spans="1:5" ht="12.75">
      <c r="A2" s="318"/>
      <c r="B2" s="314"/>
      <c r="C2" s="314"/>
      <c r="D2" s="314"/>
      <c r="E2" s="315"/>
    </row>
    <row r="3" spans="1:5" ht="12.75">
      <c r="A3" s="318"/>
      <c r="B3" s="314"/>
      <c r="C3" s="314"/>
      <c r="D3" s="320" t="s">
        <v>272</v>
      </c>
      <c r="E3" s="315"/>
    </row>
    <row r="4" spans="1:5" ht="12.75">
      <c r="A4" s="318"/>
      <c r="B4" s="314"/>
      <c r="C4" s="314"/>
      <c r="D4" s="159" t="s">
        <v>273</v>
      </c>
      <c r="E4" s="160"/>
    </row>
    <row r="5" spans="1:5" ht="12.75">
      <c r="A5" s="318"/>
      <c r="B5" s="314"/>
      <c r="C5" s="314"/>
      <c r="D5" s="159" t="s">
        <v>333</v>
      </c>
      <c r="E5" s="160"/>
    </row>
    <row r="6" spans="1:5" ht="12.75">
      <c r="A6" s="318"/>
      <c r="B6" s="314"/>
      <c r="C6" s="314"/>
      <c r="D6" s="314"/>
      <c r="E6" s="315"/>
    </row>
    <row r="7" spans="1:5" ht="12.75">
      <c r="A7" s="318"/>
      <c r="B7" s="314"/>
      <c r="C7" s="314"/>
      <c r="D7" s="314"/>
      <c r="E7" s="315"/>
    </row>
    <row r="8" spans="1:5" ht="12.75">
      <c r="A8" s="321" t="s">
        <v>334</v>
      </c>
      <c r="B8" s="322"/>
      <c r="C8" s="322"/>
      <c r="D8" s="322"/>
      <c r="E8" s="323"/>
    </row>
    <row r="9" spans="1:5" ht="13.5" thickBot="1">
      <c r="A9" s="324"/>
      <c r="B9" s="325"/>
      <c r="C9" s="325"/>
      <c r="D9" s="325"/>
      <c r="E9" s="326"/>
    </row>
    <row r="10" spans="1:5" ht="25.5">
      <c r="A10" s="327" t="s">
        <v>173</v>
      </c>
      <c r="B10" s="328"/>
      <c r="C10" s="122" t="s">
        <v>335</v>
      </c>
      <c r="D10" s="122" t="s">
        <v>336</v>
      </c>
      <c r="E10" s="123" t="s">
        <v>270</v>
      </c>
    </row>
    <row r="11" spans="1:5" ht="12.75">
      <c r="A11" s="310">
        <v>1</v>
      </c>
      <c r="B11" s="311"/>
      <c r="C11" s="87" t="s">
        <v>213</v>
      </c>
      <c r="D11" s="87" t="s">
        <v>195</v>
      </c>
      <c r="E11" s="124" t="s">
        <v>271</v>
      </c>
    </row>
    <row r="12" spans="1:8" s="3" customFormat="1" ht="15.75">
      <c r="A12" s="308" t="s">
        <v>167</v>
      </c>
      <c r="B12" s="309"/>
      <c r="C12" s="88">
        <f>SUM(C16)</f>
        <v>322109783.9</v>
      </c>
      <c r="D12" s="88">
        <f>SUM(D16)</f>
        <v>139840968.00000003</v>
      </c>
      <c r="E12" s="136">
        <f aca="true" t="shared" si="0" ref="E12:E22">D12/C12</f>
        <v>0.4341407029207598</v>
      </c>
      <c r="F12" s="61"/>
      <c r="G12" s="61"/>
      <c r="H12" s="61"/>
    </row>
    <row r="13" spans="1:5" s="20" customFormat="1" ht="12.75">
      <c r="A13" s="42" t="s">
        <v>168</v>
      </c>
      <c r="B13" s="43" t="s">
        <v>196</v>
      </c>
      <c r="C13" s="55">
        <f>C16-C14-C15</f>
        <v>251568715.63</v>
      </c>
      <c r="D13" s="55">
        <f>D16-D14-D15</f>
        <v>104256001.98000002</v>
      </c>
      <c r="E13" s="137">
        <f t="shared" si="0"/>
        <v>0.41442355707430945</v>
      </c>
    </row>
    <row r="14" spans="1:5" s="13" customFormat="1" ht="15.75" customHeight="1">
      <c r="A14" s="42"/>
      <c r="B14" s="43" t="s">
        <v>197</v>
      </c>
      <c r="C14" s="55">
        <f>C1178</f>
        <v>70364870.32</v>
      </c>
      <c r="D14" s="55">
        <f>D1178</f>
        <v>35584966.02</v>
      </c>
      <c r="E14" s="137">
        <f t="shared" si="0"/>
        <v>0.5057206224948531</v>
      </c>
    </row>
    <row r="15" spans="1:5" s="13" customFormat="1" ht="15" customHeight="1">
      <c r="A15" s="42"/>
      <c r="B15" s="43" t="s">
        <v>232</v>
      </c>
      <c r="C15" s="55">
        <f>C1309</f>
        <v>176197.95</v>
      </c>
      <c r="D15" s="55">
        <f>D1309</f>
        <v>0</v>
      </c>
      <c r="E15" s="137">
        <f t="shared" si="0"/>
        <v>0</v>
      </c>
    </row>
    <row r="16" spans="1:8" ht="12.75">
      <c r="A16" s="125" t="s">
        <v>233</v>
      </c>
      <c r="B16" s="89"/>
      <c r="C16" s="90">
        <f>SUM(C21,C40,C78,C93,C132,C158,C269,C284,C343,C349,C382,C561,C620,C797,C827,C969,C1078,C1140,C276,C862,C152)</f>
        <v>322109783.9</v>
      </c>
      <c r="D16" s="90">
        <f>SUM(D21,D40,D78,D93,D132,D158,D269,D284,D343,D349,D382,D561,D620,D797,D827,D969,D1078,D1140,D276,D862,D152)</f>
        <v>139840968.00000003</v>
      </c>
      <c r="E16" s="138">
        <f t="shared" si="0"/>
        <v>0.4341407029207598</v>
      </c>
      <c r="G16" s="1"/>
      <c r="H16" s="1"/>
    </row>
    <row r="17" spans="1:7" s="25" customFormat="1" ht="12.75">
      <c r="A17" s="126" t="s">
        <v>168</v>
      </c>
      <c r="B17" s="91" t="s">
        <v>170</v>
      </c>
      <c r="C17" s="92">
        <f>SUM(C22,C41,C79,C94,C133,C159,C270,C285,C344,C350,C383,C562,C621,C798,C828,C970,C1079,C1141,C277,C863,C153)</f>
        <v>248605728.45</v>
      </c>
      <c r="D17" s="92">
        <f>SUM(D22,D41,D79,D94,D133,D159,D270,D285,D344,D350,D383,D562,D621,D798,D828,D970,D1079,D1141,D277,D863,D153)</f>
        <v>117535655.91000003</v>
      </c>
      <c r="E17" s="139">
        <f t="shared" si="0"/>
        <v>0.47277935485561023</v>
      </c>
      <c r="G17" s="52"/>
    </row>
    <row r="18" spans="1:7" s="25" customFormat="1" ht="12.75">
      <c r="A18" s="126"/>
      <c r="B18" s="93" t="s">
        <v>192</v>
      </c>
      <c r="C18" s="94">
        <f>SUM(C19:C20)</f>
        <v>73504055.45</v>
      </c>
      <c r="D18" s="94">
        <f>SUM(D19:D20)</f>
        <v>22305312.09</v>
      </c>
      <c r="E18" s="139">
        <f t="shared" si="0"/>
        <v>0.3034568902823715</v>
      </c>
      <c r="F18" s="52"/>
      <c r="G18" s="52"/>
    </row>
    <row r="19" spans="1:5" s="27" customFormat="1" ht="25.5">
      <c r="A19" s="127"/>
      <c r="B19" s="95" t="s">
        <v>193</v>
      </c>
      <c r="C19" s="96">
        <f>SUM(C24,C352,C126)</f>
        <v>15106000</v>
      </c>
      <c r="D19" s="96">
        <f>SUM(D24,D352,D126)</f>
        <v>13405660</v>
      </c>
      <c r="E19" s="139">
        <f t="shared" si="0"/>
        <v>0.8874394280418377</v>
      </c>
    </row>
    <row r="20" spans="1:8" s="26" customFormat="1" ht="12.75">
      <c r="A20" s="128"/>
      <c r="B20" s="97" t="s">
        <v>171</v>
      </c>
      <c r="C20" s="98">
        <f>SUM(C25,C43,C80,C97,C160,C286,C384,C622,C799,C972,C1080,C1143,C353,C278,C563,C864,C134)</f>
        <v>58398055.45</v>
      </c>
      <c r="D20" s="98">
        <f>SUM(D25,D43,D80,D97,D160,D286,D384,D622,D799,D972,D1080,D1143,D353,D278,D563,D864,D134)</f>
        <v>8899652.09</v>
      </c>
      <c r="E20" s="139">
        <f t="shared" si="0"/>
        <v>0.15239637726670227</v>
      </c>
      <c r="F20" s="53"/>
      <c r="G20" s="53"/>
      <c r="H20" s="53"/>
    </row>
    <row r="21" spans="1:5" s="3" customFormat="1" ht="12.75">
      <c r="A21" s="129" t="s">
        <v>37</v>
      </c>
      <c r="B21" s="99" t="s">
        <v>38</v>
      </c>
      <c r="C21" s="100">
        <f>SUM(C26,C29)</f>
        <v>1071122.56</v>
      </c>
      <c r="D21" s="100">
        <f>SUM(D26,D29)</f>
        <v>924452.65</v>
      </c>
      <c r="E21" s="140">
        <f t="shared" si="0"/>
        <v>0.8630689750386734</v>
      </c>
    </row>
    <row r="22" spans="1:5" s="19" customFormat="1" ht="12.75">
      <c r="A22" s="130" t="s">
        <v>168</v>
      </c>
      <c r="B22" s="101" t="s">
        <v>170</v>
      </c>
      <c r="C22" s="102">
        <f>SUM(C27,C30)</f>
        <v>1071122.56</v>
      </c>
      <c r="D22" s="102">
        <f>SUM(D27,D30)</f>
        <v>924452.65</v>
      </c>
      <c r="E22" s="141">
        <f t="shared" si="0"/>
        <v>0.8630689750386734</v>
      </c>
    </row>
    <row r="23" spans="1:7" s="19" customFormat="1" ht="12.75">
      <c r="A23" s="130"/>
      <c r="B23" s="43" t="s">
        <v>192</v>
      </c>
      <c r="C23" s="55">
        <f>SUM(C24:C25)</f>
        <v>0</v>
      </c>
      <c r="D23" s="55">
        <f>SUM(D24:D25)</f>
        <v>0</v>
      </c>
      <c r="E23" s="137"/>
      <c r="G23" s="84"/>
    </row>
    <row r="24" spans="1:7" s="13" customFormat="1" ht="25.5">
      <c r="A24" s="31"/>
      <c r="B24" s="14" t="s">
        <v>194</v>
      </c>
      <c r="C24" s="15">
        <v>0</v>
      </c>
      <c r="D24" s="15">
        <v>0</v>
      </c>
      <c r="E24" s="142"/>
      <c r="G24" s="85"/>
    </row>
    <row r="25" spans="1:7" s="16" customFormat="1" ht="12.75">
      <c r="A25" s="32"/>
      <c r="B25" s="17" t="s">
        <v>171</v>
      </c>
      <c r="C25" s="18">
        <f>SUM(C31)</f>
        <v>0</v>
      </c>
      <c r="D25" s="18">
        <f>SUM(D31)</f>
        <v>0</v>
      </c>
      <c r="E25" s="143"/>
      <c r="G25" s="86"/>
    </row>
    <row r="26" spans="1:5" s="3" customFormat="1" ht="12.75">
      <c r="A26" s="131" t="s">
        <v>163</v>
      </c>
      <c r="B26" s="103" t="s">
        <v>164</v>
      </c>
      <c r="C26" s="104">
        <f>SUM(C28)</f>
        <v>60000</v>
      </c>
      <c r="D26" s="104">
        <f>SUM(D28)</f>
        <v>25095.74</v>
      </c>
      <c r="E26" s="145">
        <f>D26/C26</f>
        <v>0.41826233333333335</v>
      </c>
    </row>
    <row r="27" spans="1:5" s="20" customFormat="1" ht="12.75">
      <c r="A27" s="76" t="s">
        <v>168</v>
      </c>
      <c r="B27" s="65" t="s">
        <v>170</v>
      </c>
      <c r="C27" s="81">
        <f>SUM(C28)</f>
        <v>60000</v>
      </c>
      <c r="D27" s="81">
        <f>SUM(D28)</f>
        <v>25095.74</v>
      </c>
      <c r="E27" s="146">
        <f>D27/C27</f>
        <v>0.41826233333333335</v>
      </c>
    </row>
    <row r="28" spans="1:5" ht="39" customHeight="1">
      <c r="A28" s="132">
        <v>2850</v>
      </c>
      <c r="B28" s="6" t="s">
        <v>235</v>
      </c>
      <c r="C28" s="7">
        <v>60000</v>
      </c>
      <c r="D28" s="7">
        <v>25095.74</v>
      </c>
      <c r="E28" s="147">
        <f>D28/C28</f>
        <v>0.41826233333333335</v>
      </c>
    </row>
    <row r="29" spans="1:5" s="4" customFormat="1" ht="12.75">
      <c r="A29" s="131" t="s">
        <v>39</v>
      </c>
      <c r="B29" s="103" t="s">
        <v>40</v>
      </c>
      <c r="C29" s="105">
        <f>SUM(C30:C31)</f>
        <v>1011122.5599999999</v>
      </c>
      <c r="D29" s="105">
        <f>SUM(D30:D31)</f>
        <v>899356.91</v>
      </c>
      <c r="E29" s="144">
        <f>D29/C29</f>
        <v>0.8894637955659896</v>
      </c>
    </row>
    <row r="30" spans="1:5" s="20" customFormat="1" ht="12.75">
      <c r="A30" s="76" t="s">
        <v>168</v>
      </c>
      <c r="B30" s="65" t="s">
        <v>170</v>
      </c>
      <c r="C30" s="81">
        <f>SUM(C32:C39)</f>
        <v>1011122.5599999999</v>
      </c>
      <c r="D30" s="81">
        <f>SUM(D32:D39)</f>
        <v>899356.91</v>
      </c>
      <c r="E30" s="146">
        <f>D30/C30</f>
        <v>0.8894637955659896</v>
      </c>
    </row>
    <row r="31" spans="1:5" s="20" customFormat="1" ht="12.75">
      <c r="A31" s="32" t="s">
        <v>168</v>
      </c>
      <c r="B31" s="17" t="s">
        <v>176</v>
      </c>
      <c r="C31" s="18">
        <v>0</v>
      </c>
      <c r="D31" s="18">
        <v>0</v>
      </c>
      <c r="E31" s="143"/>
    </row>
    <row r="32" spans="1:5" s="5" customFormat="1" ht="25.5">
      <c r="A32" s="34">
        <v>3030</v>
      </c>
      <c r="B32" s="8" t="s">
        <v>14</v>
      </c>
      <c r="C32" s="9">
        <v>187200</v>
      </c>
      <c r="D32" s="9">
        <v>93600</v>
      </c>
      <c r="E32" s="148">
        <f>D32/C32</f>
        <v>0.5</v>
      </c>
    </row>
    <row r="33" spans="1:5" s="16" customFormat="1" ht="25.5">
      <c r="A33" s="30">
        <v>4010</v>
      </c>
      <c r="B33" s="28" t="s">
        <v>3</v>
      </c>
      <c r="C33" s="70">
        <v>11315.65</v>
      </c>
      <c r="D33" s="70">
        <v>11315.65</v>
      </c>
      <c r="E33" s="148">
        <f aca="true" t="shared" si="1" ref="E33:E39">D33/C33</f>
        <v>1</v>
      </c>
    </row>
    <row r="34" spans="1:5" s="5" customFormat="1" ht="12.75">
      <c r="A34" s="34">
        <v>4110</v>
      </c>
      <c r="B34" s="8" t="s">
        <v>4</v>
      </c>
      <c r="C34" s="9">
        <v>1945.16</v>
      </c>
      <c r="D34" s="9">
        <v>1945.16</v>
      </c>
      <c r="E34" s="148">
        <f t="shared" si="1"/>
        <v>1</v>
      </c>
    </row>
    <row r="35" spans="1:5" s="5" customFormat="1" ht="12.75">
      <c r="A35" s="34">
        <v>4120</v>
      </c>
      <c r="B35" s="8" t="s">
        <v>5</v>
      </c>
      <c r="C35" s="9">
        <v>277.23</v>
      </c>
      <c r="D35" s="9">
        <v>277.23</v>
      </c>
      <c r="E35" s="148">
        <f t="shared" si="1"/>
        <v>1</v>
      </c>
    </row>
    <row r="36" spans="1:5" s="5" customFormat="1" ht="12.75">
      <c r="A36" s="34">
        <v>4210</v>
      </c>
      <c r="B36" s="8" t="s">
        <v>7</v>
      </c>
      <c r="C36" s="9">
        <v>5221.36</v>
      </c>
      <c r="D36" s="9">
        <v>221.21</v>
      </c>
      <c r="E36" s="148">
        <f t="shared" si="1"/>
        <v>0.04236635665803546</v>
      </c>
    </row>
    <row r="37" spans="1:5" ht="25.5">
      <c r="A37" s="33">
        <v>4240</v>
      </c>
      <c r="B37" s="6" t="s">
        <v>20</v>
      </c>
      <c r="C37" s="7">
        <v>220</v>
      </c>
      <c r="D37" s="7">
        <v>190</v>
      </c>
      <c r="E37" s="148">
        <f t="shared" si="1"/>
        <v>0.8636363636363636</v>
      </c>
    </row>
    <row r="38" spans="1:5" s="5" customFormat="1" ht="12.75">
      <c r="A38" s="34">
        <v>4300</v>
      </c>
      <c r="B38" s="8" t="s">
        <v>8</v>
      </c>
      <c r="C38" s="9">
        <v>4450.3</v>
      </c>
      <c r="D38" s="9">
        <v>1943.1</v>
      </c>
      <c r="E38" s="148">
        <f t="shared" si="1"/>
        <v>0.4366222501853807</v>
      </c>
    </row>
    <row r="39" spans="1:5" s="5" customFormat="1" ht="12.75">
      <c r="A39" s="34">
        <v>4430</v>
      </c>
      <c r="B39" s="8" t="s">
        <v>9</v>
      </c>
      <c r="C39" s="9">
        <v>800492.86</v>
      </c>
      <c r="D39" s="9">
        <v>789864.56</v>
      </c>
      <c r="E39" s="148">
        <f t="shared" si="1"/>
        <v>0.986722804748065</v>
      </c>
    </row>
    <row r="40" spans="1:5" s="3" customFormat="1" ht="12.75">
      <c r="A40" s="129" t="s">
        <v>41</v>
      </c>
      <c r="B40" s="99" t="s">
        <v>307</v>
      </c>
      <c r="C40" s="100">
        <f>SUM(C44,C63,C50,C71)</f>
        <v>34377485.94</v>
      </c>
      <c r="D40" s="100">
        <f>SUM(D44,D63,D50,D71)</f>
        <v>7378700.07</v>
      </c>
      <c r="E40" s="140">
        <f aca="true" t="shared" si="2" ref="E40:E45">D40/C40</f>
        <v>0.21463757073097942</v>
      </c>
    </row>
    <row r="41" spans="1:5" s="20" customFormat="1" ht="12.75">
      <c r="A41" s="76" t="s">
        <v>168</v>
      </c>
      <c r="B41" s="65" t="s">
        <v>170</v>
      </c>
      <c r="C41" s="81">
        <f>SUM(C45,C64,C51,C72)</f>
        <v>10401697.93</v>
      </c>
      <c r="D41" s="81">
        <f>SUM(D45,D64,D51,D72)</f>
        <v>4136391.59</v>
      </c>
      <c r="E41" s="146">
        <f t="shared" si="2"/>
        <v>0.39766503678885434</v>
      </c>
    </row>
    <row r="42" spans="1:5" s="20" customFormat="1" ht="12.75">
      <c r="A42" s="76"/>
      <c r="B42" s="106" t="s">
        <v>192</v>
      </c>
      <c r="C42" s="55">
        <f>SUM(C43:C43)</f>
        <v>23975788.01</v>
      </c>
      <c r="D42" s="55">
        <f>SUM(D43:D43)</f>
        <v>3242308.48</v>
      </c>
      <c r="E42" s="137">
        <f t="shared" si="2"/>
        <v>0.13523261377885362</v>
      </c>
    </row>
    <row r="43" spans="1:5" s="16" customFormat="1" ht="12.75">
      <c r="A43" s="32"/>
      <c r="B43" s="17" t="s">
        <v>171</v>
      </c>
      <c r="C43" s="18">
        <f>SUM(C47,C52,C65,C73)</f>
        <v>23975788.01</v>
      </c>
      <c r="D43" s="18">
        <f>SUM(D47,D52,D65,D73)</f>
        <v>3242308.48</v>
      </c>
      <c r="E43" s="143">
        <f t="shared" si="2"/>
        <v>0.13523261377885362</v>
      </c>
    </row>
    <row r="44" spans="1:5" s="3" customFormat="1" ht="12.75">
      <c r="A44" s="131" t="s">
        <v>42</v>
      </c>
      <c r="B44" s="103" t="s">
        <v>43</v>
      </c>
      <c r="C44" s="104">
        <f>SUM(C45:C46)</f>
        <v>6249950.93</v>
      </c>
      <c r="D44" s="104">
        <f>SUM(D45:D46)</f>
        <v>2486387.21</v>
      </c>
      <c r="E44" s="145">
        <f t="shared" si="2"/>
        <v>0.3978250770042446</v>
      </c>
    </row>
    <row r="45" spans="1:5" s="20" customFormat="1" ht="12.75">
      <c r="A45" s="76" t="s">
        <v>168</v>
      </c>
      <c r="B45" s="65" t="s">
        <v>170</v>
      </c>
      <c r="C45" s="81">
        <f>SUM(C48:C49)</f>
        <v>6249950.93</v>
      </c>
      <c r="D45" s="81">
        <f>SUM(D48:D49)</f>
        <v>2486387.21</v>
      </c>
      <c r="E45" s="146">
        <f t="shared" si="2"/>
        <v>0.3978250770042446</v>
      </c>
    </row>
    <row r="46" spans="1:5" s="20" customFormat="1" ht="12.75">
      <c r="A46" s="76"/>
      <c r="B46" s="106" t="s">
        <v>192</v>
      </c>
      <c r="C46" s="55">
        <f>SUM(C47:C47)</f>
        <v>0</v>
      </c>
      <c r="D46" s="55">
        <f>SUM(D47:D47)</f>
        <v>0</v>
      </c>
      <c r="E46" s="137"/>
    </row>
    <row r="47" spans="1:5" s="13" customFormat="1" ht="12.75">
      <c r="A47" s="31"/>
      <c r="B47" s="17" t="s">
        <v>176</v>
      </c>
      <c r="C47" s="18">
        <v>0</v>
      </c>
      <c r="D47" s="18">
        <v>0</v>
      </c>
      <c r="E47" s="143"/>
    </row>
    <row r="48" spans="1:5" ht="12.75">
      <c r="A48" s="33">
        <v>4300</v>
      </c>
      <c r="B48" s="6" t="s">
        <v>8</v>
      </c>
      <c r="C48" s="7">
        <v>6209950.93</v>
      </c>
      <c r="D48" s="7">
        <v>2464991.21</v>
      </c>
      <c r="E48" s="147">
        <f>D48/C48</f>
        <v>0.3969421397666342</v>
      </c>
    </row>
    <row r="49" spans="1:5" ht="12.75">
      <c r="A49" s="33">
        <v>4430</v>
      </c>
      <c r="B49" s="6" t="s">
        <v>326</v>
      </c>
      <c r="C49" s="7">
        <v>40000</v>
      </c>
      <c r="D49" s="7">
        <v>21396</v>
      </c>
      <c r="E49" s="147">
        <f>D49/C49</f>
        <v>0.5349</v>
      </c>
    </row>
    <row r="50" spans="1:5" s="3" customFormat="1" ht="12.75">
      <c r="A50" s="131" t="s">
        <v>44</v>
      </c>
      <c r="B50" s="103" t="s">
        <v>45</v>
      </c>
      <c r="C50" s="104">
        <f>SUM(C51:C52)</f>
        <v>19814584.25</v>
      </c>
      <c r="D50" s="104">
        <f>SUM(D51:D52)</f>
        <v>4510814.0600000005</v>
      </c>
      <c r="E50" s="145">
        <f>D50/C50</f>
        <v>0.22765120898259578</v>
      </c>
    </row>
    <row r="51" spans="1:5" s="20" customFormat="1" ht="12.75">
      <c r="A51" s="76" t="s">
        <v>168</v>
      </c>
      <c r="B51" s="65" t="s">
        <v>170</v>
      </c>
      <c r="C51" s="81">
        <f>SUM(C53:C60)</f>
        <v>2918311.24</v>
      </c>
      <c r="D51" s="81">
        <f>SUM(D53:D60)</f>
        <v>1289190.58</v>
      </c>
      <c r="E51" s="146">
        <f>D51/C51</f>
        <v>0.44175911134139345</v>
      </c>
    </row>
    <row r="52" spans="1:5" s="20" customFormat="1" ht="12.75">
      <c r="A52" s="76"/>
      <c r="B52" s="17" t="s">
        <v>171</v>
      </c>
      <c r="C52" s="18">
        <f>SUM(C61:C62)</f>
        <v>16896273.01</v>
      </c>
      <c r="D52" s="18">
        <f>SUM(D61:D62)</f>
        <v>3221623.48</v>
      </c>
      <c r="E52" s="146">
        <f aca="true" t="shared" si="3" ref="E52:E62">D52/C52</f>
        <v>0.19067065725638388</v>
      </c>
    </row>
    <row r="53" spans="1:5" s="5" customFormat="1" ht="12.75">
      <c r="A53" s="34">
        <v>4110</v>
      </c>
      <c r="B53" s="8" t="s">
        <v>4</v>
      </c>
      <c r="C53" s="9">
        <v>2200</v>
      </c>
      <c r="D53" s="9">
        <v>0</v>
      </c>
      <c r="E53" s="146">
        <f t="shared" si="3"/>
        <v>0</v>
      </c>
    </row>
    <row r="54" spans="1:5" s="5" customFormat="1" ht="12.75">
      <c r="A54" s="34">
        <v>4120</v>
      </c>
      <c r="B54" s="8" t="s">
        <v>5</v>
      </c>
      <c r="C54" s="9">
        <v>800</v>
      </c>
      <c r="D54" s="9">
        <v>0</v>
      </c>
      <c r="E54" s="146">
        <f t="shared" si="3"/>
        <v>0</v>
      </c>
    </row>
    <row r="55" spans="1:5" s="5" customFormat="1" ht="12.75">
      <c r="A55" s="34">
        <v>4170</v>
      </c>
      <c r="B55" s="8" t="s">
        <v>177</v>
      </c>
      <c r="C55" s="9">
        <v>15000</v>
      </c>
      <c r="D55" s="9">
        <v>1450</v>
      </c>
      <c r="E55" s="146">
        <f t="shared" si="3"/>
        <v>0.09666666666666666</v>
      </c>
    </row>
    <row r="56" spans="1:5" s="5" customFormat="1" ht="12.75">
      <c r="A56" s="34">
        <v>4270</v>
      </c>
      <c r="B56" s="63" t="s">
        <v>0</v>
      </c>
      <c r="C56" s="9">
        <v>70000</v>
      </c>
      <c r="D56" s="9">
        <v>0</v>
      </c>
      <c r="E56" s="146">
        <f t="shared" si="3"/>
        <v>0</v>
      </c>
    </row>
    <row r="57" spans="1:5" ht="12.75">
      <c r="A57" s="33">
        <v>4300</v>
      </c>
      <c r="B57" s="6" t="s">
        <v>8</v>
      </c>
      <c r="C57" s="7">
        <v>2491688.95</v>
      </c>
      <c r="D57" s="7">
        <v>951118.29</v>
      </c>
      <c r="E57" s="146">
        <f t="shared" si="3"/>
        <v>0.38171630130638895</v>
      </c>
    </row>
    <row r="58" spans="1:5" ht="12.75">
      <c r="A58" s="33">
        <v>4580</v>
      </c>
      <c r="B58" s="6" t="s">
        <v>205</v>
      </c>
      <c r="C58" s="7">
        <v>18281.74</v>
      </c>
      <c r="D58" s="7">
        <v>16281.74</v>
      </c>
      <c r="E58" s="146">
        <f t="shared" si="3"/>
        <v>0.8906012228595308</v>
      </c>
    </row>
    <row r="59" spans="1:5" ht="38.25">
      <c r="A59" s="33">
        <v>4600</v>
      </c>
      <c r="B59" s="6" t="s">
        <v>328</v>
      </c>
      <c r="C59" s="7">
        <v>294783.55</v>
      </c>
      <c r="D59" s="7">
        <v>294783.55</v>
      </c>
      <c r="E59" s="146">
        <f t="shared" si="3"/>
        <v>1</v>
      </c>
    </row>
    <row r="60" spans="1:5" ht="25.5">
      <c r="A60" s="33">
        <v>4610</v>
      </c>
      <c r="B60" s="6" t="s">
        <v>22</v>
      </c>
      <c r="C60" s="7">
        <v>25557</v>
      </c>
      <c r="D60" s="7">
        <v>25557</v>
      </c>
      <c r="E60" s="146">
        <f t="shared" si="3"/>
        <v>1</v>
      </c>
    </row>
    <row r="61" spans="1:9" ht="27" customHeight="1">
      <c r="A61" s="35">
        <v>6050</v>
      </c>
      <c r="B61" s="11" t="s">
        <v>1</v>
      </c>
      <c r="C61" s="54">
        <v>16862995.3</v>
      </c>
      <c r="D61" s="54">
        <v>3213878.68</v>
      </c>
      <c r="E61" s="146">
        <f t="shared" si="3"/>
        <v>0.1905876520050978</v>
      </c>
      <c r="G61" s="77"/>
      <c r="H61" s="77"/>
      <c r="I61" s="77"/>
    </row>
    <row r="62" spans="1:8" s="10" customFormat="1" ht="24" customHeight="1">
      <c r="A62" s="35">
        <v>6060</v>
      </c>
      <c r="B62" s="11" t="s">
        <v>11</v>
      </c>
      <c r="C62" s="54">
        <v>33277.71</v>
      </c>
      <c r="D62" s="54">
        <v>7744.8</v>
      </c>
      <c r="E62" s="146">
        <f t="shared" si="3"/>
        <v>0.23273236048994958</v>
      </c>
      <c r="G62" s="77"/>
      <c r="H62" s="77"/>
    </row>
    <row r="63" spans="1:5" s="3" customFormat="1" ht="12.75">
      <c r="A63" s="131" t="s">
        <v>46</v>
      </c>
      <c r="B63" s="103" t="s">
        <v>47</v>
      </c>
      <c r="C63" s="104">
        <f>SUM(C64:C65)</f>
        <v>2449560.76</v>
      </c>
      <c r="D63" s="104">
        <f>SUM(D64:D65)</f>
        <v>302993.8</v>
      </c>
      <c r="E63" s="145">
        <f>D63/C63</f>
        <v>0.12369311467905782</v>
      </c>
    </row>
    <row r="64" spans="1:5" s="20" customFormat="1" ht="12.75">
      <c r="A64" s="76" t="s">
        <v>168</v>
      </c>
      <c r="B64" s="65" t="s">
        <v>170</v>
      </c>
      <c r="C64" s="81">
        <f>SUM(C66:C69)</f>
        <v>1060045.76</v>
      </c>
      <c r="D64" s="81">
        <f>SUM(D66:D69)</f>
        <v>302378.8</v>
      </c>
      <c r="E64" s="146">
        <f>D64/C64</f>
        <v>0.28525070464882574</v>
      </c>
    </row>
    <row r="65" spans="1:5" s="20" customFormat="1" ht="12.75">
      <c r="A65" s="76"/>
      <c r="B65" s="17" t="s">
        <v>171</v>
      </c>
      <c r="C65" s="18">
        <f>SUM(C70:C70)</f>
        <v>1389515</v>
      </c>
      <c r="D65" s="18">
        <f>SUM(D70:D70)</f>
        <v>615</v>
      </c>
      <c r="E65" s="146">
        <f aca="true" t="shared" si="4" ref="E65:E70">D65/C65</f>
        <v>0.00044260047570555196</v>
      </c>
    </row>
    <row r="66" spans="1:5" s="5" customFormat="1" ht="12.75">
      <c r="A66" s="34">
        <v>4110</v>
      </c>
      <c r="B66" s="8" t="s">
        <v>4</v>
      </c>
      <c r="C66" s="9">
        <v>700</v>
      </c>
      <c r="D66" s="9">
        <v>0</v>
      </c>
      <c r="E66" s="146">
        <f t="shared" si="4"/>
        <v>0</v>
      </c>
    </row>
    <row r="67" spans="1:5" s="5" customFormat="1" ht="12.75">
      <c r="A67" s="34">
        <v>4120</v>
      </c>
      <c r="B67" s="8" t="s">
        <v>5</v>
      </c>
      <c r="C67" s="9">
        <v>300</v>
      </c>
      <c r="D67" s="9">
        <v>0</v>
      </c>
      <c r="E67" s="146">
        <f t="shared" si="4"/>
        <v>0</v>
      </c>
    </row>
    <row r="68" spans="1:5" ht="12.75">
      <c r="A68" s="33">
        <v>4170</v>
      </c>
      <c r="B68" s="6" t="s">
        <v>177</v>
      </c>
      <c r="C68" s="7">
        <v>10000</v>
      </c>
      <c r="D68" s="7">
        <v>600</v>
      </c>
      <c r="E68" s="146">
        <f t="shared" si="4"/>
        <v>0.06</v>
      </c>
    </row>
    <row r="69" spans="1:5" ht="12.75">
      <c r="A69" s="33">
        <v>4300</v>
      </c>
      <c r="B69" s="6" t="s">
        <v>8</v>
      </c>
      <c r="C69" s="7">
        <v>1049045.76</v>
      </c>
      <c r="D69" s="7">
        <v>301778.8</v>
      </c>
      <c r="E69" s="146">
        <f t="shared" si="4"/>
        <v>0.2876698152805079</v>
      </c>
    </row>
    <row r="70" spans="1:7" ht="27" customHeight="1">
      <c r="A70" s="35">
        <v>6050</v>
      </c>
      <c r="B70" s="11" t="s">
        <v>1</v>
      </c>
      <c r="C70" s="54">
        <v>1389515</v>
      </c>
      <c r="D70" s="54">
        <v>615</v>
      </c>
      <c r="E70" s="146">
        <f t="shared" si="4"/>
        <v>0.00044260047570555196</v>
      </c>
      <c r="G70" s="77"/>
    </row>
    <row r="71" spans="1:5" s="3" customFormat="1" ht="12.75">
      <c r="A71" s="131" t="s">
        <v>234</v>
      </c>
      <c r="B71" s="103" t="s">
        <v>40</v>
      </c>
      <c r="C71" s="104">
        <f>SUM(C72:C73)</f>
        <v>5863390</v>
      </c>
      <c r="D71" s="104">
        <f>SUM(D72:D73)</f>
        <v>78505</v>
      </c>
      <c r="E71" s="145">
        <f>D71/C71</f>
        <v>0.01338901215849534</v>
      </c>
    </row>
    <row r="72" spans="1:5" s="20" customFormat="1" ht="12.75">
      <c r="A72" s="76" t="s">
        <v>168</v>
      </c>
      <c r="B72" s="65" t="s">
        <v>170</v>
      </c>
      <c r="C72" s="81">
        <f>SUM(C74:C76)</f>
        <v>173390</v>
      </c>
      <c r="D72" s="81">
        <f>SUM(D74:D76)</f>
        <v>58435</v>
      </c>
      <c r="E72" s="146">
        <f>D72/C72</f>
        <v>0.33701482207739775</v>
      </c>
    </row>
    <row r="73" spans="1:5" s="20" customFormat="1" ht="12.75">
      <c r="A73" s="76"/>
      <c r="B73" s="17" t="s">
        <v>171</v>
      </c>
      <c r="C73" s="18">
        <f>SUM(C77:C77)</f>
        <v>5690000</v>
      </c>
      <c r="D73" s="18">
        <f>SUM(D77:D77)</f>
        <v>20070</v>
      </c>
      <c r="E73" s="143">
        <f aca="true" t="shared" si="5" ref="E73:E82">D73/C73</f>
        <v>0.0035272407732864675</v>
      </c>
    </row>
    <row r="74" spans="1:5" s="20" customFormat="1" ht="12.75">
      <c r="A74" s="62">
        <v>4260</v>
      </c>
      <c r="B74" s="63" t="s">
        <v>13</v>
      </c>
      <c r="C74" s="112">
        <v>1500</v>
      </c>
      <c r="D74" s="112">
        <v>0</v>
      </c>
      <c r="E74" s="146">
        <f t="shared" si="5"/>
        <v>0</v>
      </c>
    </row>
    <row r="75" spans="1:5" ht="12.75">
      <c r="A75" s="33">
        <v>4300</v>
      </c>
      <c r="B75" s="6" t="s">
        <v>8</v>
      </c>
      <c r="C75" s="7">
        <v>168500</v>
      </c>
      <c r="D75" s="7">
        <v>55045</v>
      </c>
      <c r="E75" s="146">
        <f t="shared" si="5"/>
        <v>0.32667655786350147</v>
      </c>
    </row>
    <row r="76" spans="1:5" ht="38.25">
      <c r="A76" s="33">
        <v>4500</v>
      </c>
      <c r="B76" s="63" t="s">
        <v>184</v>
      </c>
      <c r="C76" s="7">
        <v>3390</v>
      </c>
      <c r="D76" s="7">
        <v>3390</v>
      </c>
      <c r="E76" s="146">
        <f t="shared" si="5"/>
        <v>1</v>
      </c>
    </row>
    <row r="77" spans="1:5" ht="27" customHeight="1">
      <c r="A77" s="35">
        <v>6050</v>
      </c>
      <c r="B77" s="11" t="s">
        <v>1</v>
      </c>
      <c r="C77" s="54">
        <v>5690000</v>
      </c>
      <c r="D77" s="54">
        <v>20070</v>
      </c>
      <c r="E77" s="150">
        <f t="shared" si="5"/>
        <v>0.0035272407732864675</v>
      </c>
    </row>
    <row r="78" spans="1:5" s="3" customFormat="1" ht="12.75">
      <c r="A78" s="129" t="s">
        <v>48</v>
      </c>
      <c r="B78" s="99" t="s">
        <v>49</v>
      </c>
      <c r="C78" s="100">
        <f aca="true" t="shared" si="6" ref="C78:D80">SUM(C81)</f>
        <v>421500</v>
      </c>
      <c r="D78" s="100">
        <f t="shared" si="6"/>
        <v>76776.81</v>
      </c>
      <c r="E78" s="140">
        <f t="shared" si="5"/>
        <v>0.18215138790035587</v>
      </c>
    </row>
    <row r="79" spans="1:5" s="20" customFormat="1" ht="12.75">
      <c r="A79" s="76" t="s">
        <v>168</v>
      </c>
      <c r="B79" s="65" t="s">
        <v>170</v>
      </c>
      <c r="C79" s="81">
        <f t="shared" si="6"/>
        <v>421500</v>
      </c>
      <c r="D79" s="81">
        <f t="shared" si="6"/>
        <v>76776.81</v>
      </c>
      <c r="E79" s="146">
        <f t="shared" si="5"/>
        <v>0.18215138790035587</v>
      </c>
    </row>
    <row r="80" spans="1:5" s="16" customFormat="1" ht="12.75">
      <c r="A80" s="32"/>
      <c r="B80" s="17" t="s">
        <v>171</v>
      </c>
      <c r="C80" s="18">
        <f t="shared" si="6"/>
        <v>0</v>
      </c>
      <c r="D80" s="18">
        <f t="shared" si="6"/>
        <v>0</v>
      </c>
      <c r="E80" s="143"/>
    </row>
    <row r="81" spans="1:5" s="3" customFormat="1" ht="33.75" customHeight="1">
      <c r="A81" s="131" t="s">
        <v>50</v>
      </c>
      <c r="B81" s="103" t="s">
        <v>51</v>
      </c>
      <c r="C81" s="105">
        <f>SUM(C82:C83)</f>
        <v>421500</v>
      </c>
      <c r="D81" s="105">
        <f>SUM(D82:D83)</f>
        <v>76776.81</v>
      </c>
      <c r="E81" s="144">
        <f t="shared" si="5"/>
        <v>0.18215138790035587</v>
      </c>
    </row>
    <row r="82" spans="1:5" s="20" customFormat="1" ht="12.75">
      <c r="A82" s="76" t="s">
        <v>168</v>
      </c>
      <c r="B82" s="65" t="s">
        <v>170</v>
      </c>
      <c r="C82" s="81">
        <f>SUM(C84:C92)</f>
        <v>421500</v>
      </c>
      <c r="D82" s="81">
        <f>SUM(D84:D92)</f>
        <v>76776.81</v>
      </c>
      <c r="E82" s="146">
        <f t="shared" si="5"/>
        <v>0.18215138790035587</v>
      </c>
    </row>
    <row r="83" spans="1:5" s="16" customFormat="1" ht="12.75">
      <c r="A83" s="32"/>
      <c r="B83" s="17" t="s">
        <v>171</v>
      </c>
      <c r="C83" s="18">
        <v>0</v>
      </c>
      <c r="D83" s="18">
        <v>0</v>
      </c>
      <c r="E83" s="146"/>
    </row>
    <row r="84" spans="1:5" s="16" customFormat="1" ht="89.25">
      <c r="A84" s="45">
        <v>2360</v>
      </c>
      <c r="B84" s="224" t="s">
        <v>311</v>
      </c>
      <c r="C84" s="68">
        <v>60000</v>
      </c>
      <c r="D84" s="68">
        <v>36000</v>
      </c>
      <c r="E84" s="146">
        <f aca="true" t="shared" si="7" ref="E84:E92">D84/C84</f>
        <v>0.6</v>
      </c>
    </row>
    <row r="85" spans="1:5" ht="12.75">
      <c r="A85" s="33">
        <v>4110</v>
      </c>
      <c r="B85" s="6" t="s">
        <v>4</v>
      </c>
      <c r="C85" s="7">
        <v>400</v>
      </c>
      <c r="D85" s="7">
        <v>0</v>
      </c>
      <c r="E85" s="146">
        <f t="shared" si="7"/>
        <v>0</v>
      </c>
    </row>
    <row r="86" spans="1:5" ht="12.75">
      <c r="A86" s="33">
        <v>4120</v>
      </c>
      <c r="B86" s="6" t="s">
        <v>5</v>
      </c>
      <c r="C86" s="7">
        <v>100</v>
      </c>
      <c r="D86" s="7">
        <v>0</v>
      </c>
      <c r="E86" s="146">
        <f t="shared" si="7"/>
        <v>0</v>
      </c>
    </row>
    <row r="87" spans="1:5" ht="12.75">
      <c r="A87" s="33">
        <v>4170</v>
      </c>
      <c r="B87" s="6" t="s">
        <v>177</v>
      </c>
      <c r="C87" s="7">
        <v>3000</v>
      </c>
      <c r="D87" s="7">
        <v>0</v>
      </c>
      <c r="E87" s="146">
        <f t="shared" si="7"/>
        <v>0</v>
      </c>
    </row>
    <row r="88" spans="1:5" ht="12.75">
      <c r="A88" s="33">
        <v>4190</v>
      </c>
      <c r="B88" s="6" t="s">
        <v>266</v>
      </c>
      <c r="C88" s="7">
        <v>1000</v>
      </c>
      <c r="D88" s="7">
        <v>0</v>
      </c>
      <c r="E88" s="146">
        <f t="shared" si="7"/>
        <v>0</v>
      </c>
    </row>
    <row r="89" spans="1:5" ht="12.75">
      <c r="A89" s="33">
        <v>4210</v>
      </c>
      <c r="B89" s="6" t="s">
        <v>7</v>
      </c>
      <c r="C89" s="7">
        <v>2000</v>
      </c>
      <c r="D89" s="7">
        <v>0</v>
      </c>
      <c r="E89" s="146">
        <f t="shared" si="7"/>
        <v>0</v>
      </c>
    </row>
    <row r="90" spans="1:5" ht="12.75">
      <c r="A90" s="33">
        <v>4300</v>
      </c>
      <c r="B90" s="6" t="s">
        <v>8</v>
      </c>
      <c r="C90" s="7">
        <v>305000</v>
      </c>
      <c r="D90" s="7">
        <v>13560.25</v>
      </c>
      <c r="E90" s="146">
        <f t="shared" si="7"/>
        <v>0.04445983606557377</v>
      </c>
    </row>
    <row r="91" spans="1:5" ht="25.5">
      <c r="A91" s="33">
        <v>4380</v>
      </c>
      <c r="B91" s="6" t="s">
        <v>36</v>
      </c>
      <c r="C91" s="7">
        <v>2000</v>
      </c>
      <c r="D91" s="7">
        <v>103.32</v>
      </c>
      <c r="E91" s="146">
        <f t="shared" si="7"/>
        <v>0.05166</v>
      </c>
    </row>
    <row r="92" spans="1:5" ht="12.75">
      <c r="A92" s="33">
        <v>4430</v>
      </c>
      <c r="B92" s="6" t="s">
        <v>9</v>
      </c>
      <c r="C92" s="7">
        <v>48000</v>
      </c>
      <c r="D92" s="7">
        <v>27113.24</v>
      </c>
      <c r="E92" s="146">
        <f t="shared" si="7"/>
        <v>0.5648591666666667</v>
      </c>
    </row>
    <row r="93" spans="1:5" s="3" customFormat="1" ht="12.75">
      <c r="A93" s="129" t="s">
        <v>52</v>
      </c>
      <c r="B93" s="99" t="s">
        <v>53</v>
      </c>
      <c r="C93" s="100">
        <f>SUM(C98,C109,C122)</f>
        <v>11186901.64</v>
      </c>
      <c r="D93" s="100">
        <f>SUM(D98,D109,D122)</f>
        <v>7811138.609999999</v>
      </c>
      <c r="E93" s="140">
        <f aca="true" t="shared" si="8" ref="E93:E99">D93/C93</f>
        <v>0.6982396789894364</v>
      </c>
    </row>
    <row r="94" spans="1:5" s="20" customFormat="1" ht="12.75">
      <c r="A94" s="76" t="s">
        <v>168</v>
      </c>
      <c r="B94" s="65" t="s">
        <v>170</v>
      </c>
      <c r="C94" s="81">
        <f>SUM(C99,C110,C123)</f>
        <v>5381028.69</v>
      </c>
      <c r="D94" s="81">
        <f>SUM(D99,D110,D123)</f>
        <v>2538513.5699999994</v>
      </c>
      <c r="E94" s="146">
        <f t="shared" si="8"/>
        <v>0.4717524689503187</v>
      </c>
    </row>
    <row r="95" spans="1:5" s="19" customFormat="1" ht="12.75">
      <c r="A95" s="130"/>
      <c r="B95" s="43" t="s">
        <v>192</v>
      </c>
      <c r="C95" s="55">
        <f>SUM(C96:C97)</f>
        <v>5805872.95</v>
      </c>
      <c r="D95" s="55">
        <f>SUM(D96:D97)</f>
        <v>5272625.04</v>
      </c>
      <c r="E95" s="154">
        <f t="shared" si="8"/>
        <v>0.9081537066704155</v>
      </c>
    </row>
    <row r="96" spans="1:7" s="13" customFormat="1" ht="25.5">
      <c r="A96" s="31"/>
      <c r="B96" s="14" t="s">
        <v>194</v>
      </c>
      <c r="C96" s="15">
        <f>SUM(C126)</f>
        <v>5100000</v>
      </c>
      <c r="D96" s="15">
        <f>SUM(D126)</f>
        <v>5100000</v>
      </c>
      <c r="E96" s="146">
        <f t="shared" si="8"/>
        <v>1</v>
      </c>
      <c r="G96" s="85"/>
    </row>
    <row r="97" spans="1:5" s="16" customFormat="1" ht="12.75">
      <c r="A97" s="32"/>
      <c r="B97" s="17" t="s">
        <v>171</v>
      </c>
      <c r="C97" s="18">
        <f>SUM(C111,C125,C100)</f>
        <v>705872.95</v>
      </c>
      <c r="D97" s="18">
        <f>SUM(D111,D125,D100)</f>
        <v>172625.04</v>
      </c>
      <c r="E97" s="146">
        <f t="shared" si="8"/>
        <v>0.24455539768169332</v>
      </c>
    </row>
    <row r="98" spans="1:5" s="3" customFormat="1" ht="25.5">
      <c r="A98" s="131" t="s">
        <v>54</v>
      </c>
      <c r="B98" s="103" t="s">
        <v>55</v>
      </c>
      <c r="C98" s="104">
        <f>SUM(C99:C100)</f>
        <v>4411098.23</v>
      </c>
      <c r="D98" s="104">
        <f>SUM(D99:D100)</f>
        <v>1937047.7299999997</v>
      </c>
      <c r="E98" s="145">
        <f t="shared" si="8"/>
        <v>0.43913049063974247</v>
      </c>
    </row>
    <row r="99" spans="1:5" s="20" customFormat="1" ht="12.75">
      <c r="A99" s="76" t="s">
        <v>168</v>
      </c>
      <c r="B99" s="65" t="s">
        <v>170</v>
      </c>
      <c r="C99" s="81">
        <f>SUM(C101:C108)</f>
        <v>4411098.23</v>
      </c>
      <c r="D99" s="81">
        <f>SUM(D101:D108)</f>
        <v>1937047.7299999997</v>
      </c>
      <c r="E99" s="146">
        <f t="shared" si="8"/>
        <v>0.43913049063974247</v>
      </c>
    </row>
    <row r="100" spans="1:5" s="16" customFormat="1" ht="12.75">
      <c r="A100" s="32"/>
      <c r="B100" s="17" t="s">
        <v>171</v>
      </c>
      <c r="C100" s="18">
        <v>0</v>
      </c>
      <c r="D100" s="18">
        <v>0</v>
      </c>
      <c r="E100" s="146"/>
    </row>
    <row r="101" spans="1:5" ht="12.75">
      <c r="A101" s="33">
        <v>4260</v>
      </c>
      <c r="B101" s="6" t="s">
        <v>13</v>
      </c>
      <c r="C101" s="7">
        <v>560814.64</v>
      </c>
      <c r="D101" s="7">
        <v>302036.63</v>
      </c>
      <c r="E101" s="146">
        <f aca="true" t="shared" si="9" ref="E101:E108">D101/C101</f>
        <v>0.5385676629269165</v>
      </c>
    </row>
    <row r="102" spans="1:5" ht="12.75">
      <c r="A102" s="33">
        <v>4300</v>
      </c>
      <c r="B102" s="6" t="s">
        <v>8</v>
      </c>
      <c r="C102" s="7">
        <v>3804204.89</v>
      </c>
      <c r="D102" s="7">
        <v>1633332.4</v>
      </c>
      <c r="E102" s="146">
        <f t="shared" si="9"/>
        <v>0.4293492194107347</v>
      </c>
    </row>
    <row r="103" spans="1:5" ht="38.25">
      <c r="A103" s="33">
        <v>4400</v>
      </c>
      <c r="B103" s="6" t="s">
        <v>218</v>
      </c>
      <c r="C103" s="7">
        <v>100</v>
      </c>
      <c r="D103" s="7">
        <v>0</v>
      </c>
      <c r="E103" s="146">
        <f t="shared" si="9"/>
        <v>0</v>
      </c>
    </row>
    <row r="104" spans="1:5" ht="12.75">
      <c r="A104" s="33">
        <v>4430</v>
      </c>
      <c r="B104" s="6" t="s">
        <v>9</v>
      </c>
      <c r="C104" s="7">
        <v>100</v>
      </c>
      <c r="D104" s="7">
        <v>0</v>
      </c>
      <c r="E104" s="146">
        <f t="shared" si="9"/>
        <v>0</v>
      </c>
    </row>
    <row r="105" spans="1:5" ht="12.75">
      <c r="A105" s="33">
        <v>4580</v>
      </c>
      <c r="B105" s="6" t="s">
        <v>205</v>
      </c>
      <c r="C105" s="7">
        <v>2000</v>
      </c>
      <c r="D105" s="7">
        <v>0</v>
      </c>
      <c r="E105" s="146">
        <f t="shared" si="9"/>
        <v>0</v>
      </c>
    </row>
    <row r="106" spans="1:5" ht="25.5">
      <c r="A106" s="33">
        <v>4590</v>
      </c>
      <c r="B106" s="6" t="s">
        <v>215</v>
      </c>
      <c r="C106" s="7">
        <v>20000</v>
      </c>
      <c r="D106" s="7">
        <v>0</v>
      </c>
      <c r="E106" s="146">
        <f t="shared" si="9"/>
        <v>0</v>
      </c>
    </row>
    <row r="107" spans="1:5" ht="45.75" customHeight="1">
      <c r="A107" s="33">
        <v>4600</v>
      </c>
      <c r="B107" s="6" t="s">
        <v>10</v>
      </c>
      <c r="C107" s="7">
        <v>20878.7</v>
      </c>
      <c r="D107" s="7">
        <v>878.7</v>
      </c>
      <c r="E107" s="146">
        <f t="shared" si="9"/>
        <v>0.04208595362738102</v>
      </c>
    </row>
    <row r="108" spans="1:5" ht="45.75" customHeight="1">
      <c r="A108" s="33">
        <v>4610</v>
      </c>
      <c r="B108" s="8" t="s">
        <v>22</v>
      </c>
      <c r="C108" s="7">
        <v>3000</v>
      </c>
      <c r="D108" s="7">
        <v>800</v>
      </c>
      <c r="E108" s="146">
        <f t="shared" si="9"/>
        <v>0.26666666666666666</v>
      </c>
    </row>
    <row r="109" spans="1:5" s="3" customFormat="1" ht="34.5" customHeight="1">
      <c r="A109" s="131" t="s">
        <v>56</v>
      </c>
      <c r="B109" s="103" t="s">
        <v>57</v>
      </c>
      <c r="C109" s="105">
        <f>SUM(C110:C111)</f>
        <v>838300</v>
      </c>
      <c r="D109" s="105">
        <f>SUM(D110:D111)</f>
        <v>551454.04</v>
      </c>
      <c r="E109" s="144">
        <f>D109/C109</f>
        <v>0.6578242156745796</v>
      </c>
    </row>
    <row r="110" spans="1:5" s="20" customFormat="1" ht="12.75">
      <c r="A110" s="76" t="s">
        <v>168</v>
      </c>
      <c r="B110" s="65" t="s">
        <v>170</v>
      </c>
      <c r="C110" s="81">
        <f>SUM(C112:C121)</f>
        <v>838300</v>
      </c>
      <c r="D110" s="81">
        <f>SUM(D112:D121)</f>
        <v>551454.04</v>
      </c>
      <c r="E110" s="146">
        <f>D110/C110</f>
        <v>0.6578242156745796</v>
      </c>
    </row>
    <row r="111" spans="1:5" s="16" customFormat="1" ht="12.75">
      <c r="A111" s="32"/>
      <c r="B111" s="17" t="s">
        <v>171</v>
      </c>
      <c r="C111" s="18">
        <v>0</v>
      </c>
      <c r="D111" s="18">
        <v>0</v>
      </c>
      <c r="E111" s="146"/>
    </row>
    <row r="112" spans="1:5" ht="25.5">
      <c r="A112" s="37">
        <v>2930</v>
      </c>
      <c r="B112" s="21" t="s">
        <v>12</v>
      </c>
      <c r="C112" s="49">
        <v>160000</v>
      </c>
      <c r="D112" s="49">
        <v>151116.87</v>
      </c>
      <c r="E112" s="146">
        <f aca="true" t="shared" si="10" ref="E112:E121">D112/C112</f>
        <v>0.9444804375</v>
      </c>
    </row>
    <row r="113" spans="1:5" ht="12.75">
      <c r="A113" s="33">
        <v>4300</v>
      </c>
      <c r="B113" s="6" t="s">
        <v>8</v>
      </c>
      <c r="C113" s="7">
        <v>90000</v>
      </c>
      <c r="D113" s="7">
        <v>43235.8</v>
      </c>
      <c r="E113" s="146">
        <f t="shared" si="10"/>
        <v>0.4803977777777778</v>
      </c>
    </row>
    <row r="114" spans="1:5" ht="12.75">
      <c r="A114" s="33">
        <v>4430</v>
      </c>
      <c r="B114" s="6" t="s">
        <v>9</v>
      </c>
      <c r="C114" s="7">
        <v>100</v>
      </c>
      <c r="D114" s="7">
        <v>0</v>
      </c>
      <c r="E114" s="146">
        <f>D114/C114</f>
        <v>0</v>
      </c>
    </row>
    <row r="115" spans="1:5" ht="12.75">
      <c r="A115" s="33">
        <v>4480</v>
      </c>
      <c r="B115" s="6" t="s">
        <v>181</v>
      </c>
      <c r="C115" s="7">
        <v>99000</v>
      </c>
      <c r="D115" s="7">
        <v>56348</v>
      </c>
      <c r="E115" s="146">
        <f t="shared" si="10"/>
        <v>0.5691717171717172</v>
      </c>
    </row>
    <row r="116" spans="1:5" ht="38.25">
      <c r="A116" s="33">
        <v>4500</v>
      </c>
      <c r="B116" s="6" t="s">
        <v>184</v>
      </c>
      <c r="C116" s="7">
        <v>2200</v>
      </c>
      <c r="D116" s="7">
        <v>1032</v>
      </c>
      <c r="E116" s="146">
        <f t="shared" si="10"/>
        <v>0.4690909090909091</v>
      </c>
    </row>
    <row r="117" spans="1:5" ht="12.75">
      <c r="A117" s="33">
        <v>4530</v>
      </c>
      <c r="B117" s="6" t="s">
        <v>230</v>
      </c>
      <c r="C117" s="7">
        <v>1000</v>
      </c>
      <c r="D117" s="7">
        <v>0</v>
      </c>
      <c r="E117" s="146">
        <f t="shared" si="10"/>
        <v>0</v>
      </c>
    </row>
    <row r="118" spans="1:5" ht="12.75">
      <c r="A118" s="33">
        <v>4580</v>
      </c>
      <c r="B118" s="6" t="s">
        <v>205</v>
      </c>
      <c r="C118" s="7">
        <v>1000</v>
      </c>
      <c r="D118" s="7">
        <v>0</v>
      </c>
      <c r="E118" s="146">
        <f t="shared" si="10"/>
        <v>0</v>
      </c>
    </row>
    <row r="119" spans="1:5" ht="25.5">
      <c r="A119" s="33">
        <v>4590</v>
      </c>
      <c r="B119" s="6" t="s">
        <v>21</v>
      </c>
      <c r="C119" s="7">
        <v>130000</v>
      </c>
      <c r="D119" s="7">
        <v>68610</v>
      </c>
      <c r="E119" s="146">
        <f t="shared" si="10"/>
        <v>0.5277692307692308</v>
      </c>
    </row>
    <row r="120" spans="1:5" ht="38.25">
      <c r="A120" s="33">
        <v>4600</v>
      </c>
      <c r="B120" s="6" t="s">
        <v>10</v>
      </c>
      <c r="C120" s="7">
        <v>280000</v>
      </c>
      <c r="D120" s="7">
        <v>199783</v>
      </c>
      <c r="E120" s="146">
        <f t="shared" si="10"/>
        <v>0.7135107142857143</v>
      </c>
    </row>
    <row r="121" spans="1:5" ht="25.5">
      <c r="A121" s="33">
        <v>4610</v>
      </c>
      <c r="B121" s="6" t="s">
        <v>22</v>
      </c>
      <c r="C121" s="7">
        <v>75000</v>
      </c>
      <c r="D121" s="7">
        <v>31328.37</v>
      </c>
      <c r="E121" s="146">
        <f t="shared" si="10"/>
        <v>0.41771159999999996</v>
      </c>
    </row>
    <row r="122" spans="1:5" s="3" customFormat="1" ht="12.75">
      <c r="A122" s="131" t="s">
        <v>58</v>
      </c>
      <c r="B122" s="103" t="s">
        <v>40</v>
      </c>
      <c r="C122" s="104">
        <f>SUM(C123:C124)</f>
        <v>5937503.41</v>
      </c>
      <c r="D122" s="104">
        <f>SUM(D123:D124)</f>
        <v>5322636.84</v>
      </c>
      <c r="E122" s="145">
        <f aca="true" t="shared" si="11" ref="E122:E136">D122/C122</f>
        <v>0.896443584526716</v>
      </c>
    </row>
    <row r="123" spans="1:5" s="20" customFormat="1" ht="12.75">
      <c r="A123" s="76" t="s">
        <v>168</v>
      </c>
      <c r="B123" s="65" t="s">
        <v>170</v>
      </c>
      <c r="C123" s="81">
        <f>SUM(C127:C129)</f>
        <v>131630.46</v>
      </c>
      <c r="D123" s="81">
        <f>SUM(D127:D129)</f>
        <v>50011.8</v>
      </c>
      <c r="E123" s="146">
        <f t="shared" si="11"/>
        <v>0.3799409346438507</v>
      </c>
    </row>
    <row r="124" spans="1:5" s="19" customFormat="1" ht="12.75">
      <c r="A124" s="130"/>
      <c r="B124" s="43" t="s">
        <v>192</v>
      </c>
      <c r="C124" s="55">
        <f>SUM(C125:C126)</f>
        <v>5805872.95</v>
      </c>
      <c r="D124" s="55">
        <f>SUM(D125:D126)</f>
        <v>5272625.04</v>
      </c>
      <c r="E124" s="154">
        <f t="shared" si="11"/>
        <v>0.9081537066704155</v>
      </c>
    </row>
    <row r="125" spans="1:5" s="16" customFormat="1" ht="12.75">
      <c r="A125" s="32"/>
      <c r="B125" s="17" t="s">
        <v>171</v>
      </c>
      <c r="C125" s="18">
        <f>SUM(C131)</f>
        <v>705872.95</v>
      </c>
      <c r="D125" s="18">
        <f>SUM(D131)</f>
        <v>172625.04</v>
      </c>
      <c r="E125" s="146">
        <f t="shared" si="11"/>
        <v>0.24455539768169332</v>
      </c>
    </row>
    <row r="126" spans="1:6" s="13" customFormat="1" ht="25.5">
      <c r="A126" s="31"/>
      <c r="B126" s="14" t="s">
        <v>194</v>
      </c>
      <c r="C126" s="15">
        <f>SUM(C130)</f>
        <v>5100000</v>
      </c>
      <c r="D126" s="15">
        <f>SUM(D130)</f>
        <v>5100000</v>
      </c>
      <c r="E126" s="154">
        <f t="shared" si="11"/>
        <v>1</v>
      </c>
      <c r="F126" s="82"/>
    </row>
    <row r="127" spans="1:5" ht="12.75">
      <c r="A127" s="33">
        <v>4270</v>
      </c>
      <c r="B127" s="6" t="s">
        <v>0</v>
      </c>
      <c r="C127" s="7">
        <v>50000</v>
      </c>
      <c r="D127" s="7">
        <v>21467.86</v>
      </c>
      <c r="E127" s="146">
        <f t="shared" si="11"/>
        <v>0.4293572</v>
      </c>
    </row>
    <row r="128" spans="1:5" ht="12.75">
      <c r="A128" s="33">
        <v>4300</v>
      </c>
      <c r="B128" s="6" t="s">
        <v>8</v>
      </c>
      <c r="C128" s="7">
        <v>46630.46</v>
      </c>
      <c r="D128" s="7">
        <v>13919.94</v>
      </c>
      <c r="E128" s="146">
        <f t="shared" si="11"/>
        <v>0.29851603436895113</v>
      </c>
    </row>
    <row r="129" spans="1:5" ht="12.75">
      <c r="A129" s="33">
        <v>4430</v>
      </c>
      <c r="B129" s="6" t="s">
        <v>9</v>
      </c>
      <c r="C129" s="7">
        <v>35000</v>
      </c>
      <c r="D129" s="7">
        <v>14624</v>
      </c>
      <c r="E129" s="146">
        <f t="shared" si="11"/>
        <v>0.41782857142857144</v>
      </c>
    </row>
    <row r="130" spans="1:5" ht="25.5">
      <c r="A130" s="35">
        <v>6010</v>
      </c>
      <c r="B130" s="11" t="s">
        <v>337</v>
      </c>
      <c r="C130" s="54">
        <v>5100000</v>
      </c>
      <c r="D130" s="54">
        <v>5100000</v>
      </c>
      <c r="E130" s="146">
        <f t="shared" si="11"/>
        <v>1</v>
      </c>
    </row>
    <row r="131" spans="1:6" ht="27" customHeight="1">
      <c r="A131" s="35">
        <v>6050</v>
      </c>
      <c r="B131" s="107" t="s">
        <v>1</v>
      </c>
      <c r="C131" s="54">
        <v>705872.95</v>
      </c>
      <c r="D131" s="54">
        <v>172625.04</v>
      </c>
      <c r="E131" s="146">
        <f t="shared" si="11"/>
        <v>0.24455539768169332</v>
      </c>
      <c r="F131" s="77"/>
    </row>
    <row r="132" spans="1:5" s="3" customFormat="1" ht="12.75">
      <c r="A132" s="129" t="s">
        <v>59</v>
      </c>
      <c r="B132" s="99" t="s">
        <v>60</v>
      </c>
      <c r="C132" s="100">
        <f>SUM(C135,C143,C146)</f>
        <v>742338.5</v>
      </c>
      <c r="D132" s="100">
        <f>SUM(D135,D143,D146)</f>
        <v>161039.99</v>
      </c>
      <c r="E132" s="140">
        <f t="shared" si="11"/>
        <v>0.21693606084016925</v>
      </c>
    </row>
    <row r="133" spans="1:5" s="20" customFormat="1" ht="12.75">
      <c r="A133" s="76" t="s">
        <v>168</v>
      </c>
      <c r="B133" s="65" t="s">
        <v>170</v>
      </c>
      <c r="C133" s="81">
        <f>SUM(C136,C144,C147)</f>
        <v>623338.5</v>
      </c>
      <c r="D133" s="81">
        <f>SUM(D136,D144,D147)</f>
        <v>161039.99</v>
      </c>
      <c r="E133" s="146">
        <f t="shared" si="11"/>
        <v>0.2583507837234504</v>
      </c>
    </row>
    <row r="134" spans="1:5" s="16" customFormat="1" ht="12.75">
      <c r="A134" s="32"/>
      <c r="B134" s="17" t="s">
        <v>171</v>
      </c>
      <c r="C134" s="18">
        <f>SUM(C148)</f>
        <v>119000</v>
      </c>
      <c r="D134" s="18">
        <f>SUM(D148)</f>
        <v>0</v>
      </c>
      <c r="E134" s="146">
        <f>D134/C134</f>
        <v>0</v>
      </c>
    </row>
    <row r="135" spans="1:5" s="3" customFormat="1" ht="30" customHeight="1">
      <c r="A135" s="131" t="s">
        <v>61</v>
      </c>
      <c r="B135" s="103" t="s">
        <v>62</v>
      </c>
      <c r="C135" s="104">
        <f>SUM(C136)</f>
        <v>510338.5</v>
      </c>
      <c r="D135" s="104">
        <f>SUM(D136)</f>
        <v>102811.09</v>
      </c>
      <c r="E135" s="145">
        <f t="shared" si="11"/>
        <v>0.2014566606281909</v>
      </c>
    </row>
    <row r="136" spans="1:5" s="20" customFormat="1" ht="12.75">
      <c r="A136" s="76" t="s">
        <v>168</v>
      </c>
      <c r="B136" s="65" t="s">
        <v>170</v>
      </c>
      <c r="C136" s="81">
        <f>SUM(C137:C142)</f>
        <v>510338.5</v>
      </c>
      <c r="D136" s="81">
        <f>SUM(D137:D142)</f>
        <v>102811.09</v>
      </c>
      <c r="E136" s="146">
        <f t="shared" si="11"/>
        <v>0.2014566606281909</v>
      </c>
    </row>
    <row r="137" spans="1:5" ht="12.75">
      <c r="A137" s="33">
        <v>4110</v>
      </c>
      <c r="B137" s="6" t="s">
        <v>4</v>
      </c>
      <c r="C137" s="7">
        <v>1500</v>
      </c>
      <c r="D137" s="7">
        <v>550.08</v>
      </c>
      <c r="E137" s="146">
        <f aca="true" t="shared" si="12" ref="E137:E142">D137/C137</f>
        <v>0.36672000000000005</v>
      </c>
    </row>
    <row r="138" spans="1:5" ht="12.75">
      <c r="A138" s="33">
        <v>4120</v>
      </c>
      <c r="B138" s="6" t="s">
        <v>5</v>
      </c>
      <c r="C138" s="7">
        <v>500</v>
      </c>
      <c r="D138" s="7">
        <v>0</v>
      </c>
      <c r="E138" s="146">
        <f t="shared" si="12"/>
        <v>0</v>
      </c>
    </row>
    <row r="139" spans="1:8" s="20" customFormat="1" ht="12.75">
      <c r="A139" s="34">
        <v>4170</v>
      </c>
      <c r="B139" s="8" t="s">
        <v>177</v>
      </c>
      <c r="C139" s="9">
        <v>214400</v>
      </c>
      <c r="D139" s="9">
        <v>40401.77</v>
      </c>
      <c r="E139" s="146">
        <f t="shared" si="12"/>
        <v>0.18844109141791043</v>
      </c>
      <c r="G139" s="82"/>
      <c r="H139" s="82"/>
    </row>
    <row r="140" spans="1:8" ht="12.75">
      <c r="A140" s="33">
        <v>4300</v>
      </c>
      <c r="B140" s="6" t="s">
        <v>8</v>
      </c>
      <c r="C140" s="7">
        <v>288938.5</v>
      </c>
      <c r="D140" s="7">
        <v>61859.24</v>
      </c>
      <c r="E140" s="146">
        <f t="shared" si="12"/>
        <v>0.21409137238547302</v>
      </c>
      <c r="H140" s="77"/>
    </row>
    <row r="141" spans="1:5" ht="38.25">
      <c r="A141" s="33">
        <v>4600</v>
      </c>
      <c r="B141" s="6" t="s">
        <v>10</v>
      </c>
      <c r="C141" s="7">
        <v>3000</v>
      </c>
      <c r="D141" s="7">
        <v>0</v>
      </c>
      <c r="E141" s="146">
        <f t="shared" si="12"/>
        <v>0</v>
      </c>
    </row>
    <row r="142" spans="1:5" ht="25.5">
      <c r="A142" s="33">
        <v>4610</v>
      </c>
      <c r="B142" s="6" t="s">
        <v>22</v>
      </c>
      <c r="C142" s="7">
        <v>2000</v>
      </c>
      <c r="D142" s="7">
        <v>0</v>
      </c>
      <c r="E142" s="146">
        <f t="shared" si="12"/>
        <v>0</v>
      </c>
    </row>
    <row r="143" spans="1:5" s="3" customFormat="1" ht="31.5" customHeight="1">
      <c r="A143" s="131" t="s">
        <v>254</v>
      </c>
      <c r="B143" s="103" t="s">
        <v>255</v>
      </c>
      <c r="C143" s="104">
        <f>SUM(C144)</f>
        <v>111000</v>
      </c>
      <c r="D143" s="104">
        <f>SUM(D144)</f>
        <v>58228.9</v>
      </c>
      <c r="E143" s="145">
        <f>D143/C143</f>
        <v>0.5245846846846847</v>
      </c>
    </row>
    <row r="144" spans="1:5" s="20" customFormat="1" ht="12.75">
      <c r="A144" s="76" t="s">
        <v>168</v>
      </c>
      <c r="B144" s="65" t="s">
        <v>170</v>
      </c>
      <c r="C144" s="81">
        <f>SUM(C145)</f>
        <v>111000</v>
      </c>
      <c r="D144" s="81">
        <f>SUM(D145)</f>
        <v>58228.9</v>
      </c>
      <c r="E144" s="146">
        <f>D144/C144</f>
        <v>0.5245846846846847</v>
      </c>
    </row>
    <row r="145" spans="1:6" ht="12.75">
      <c r="A145" s="33">
        <v>4300</v>
      </c>
      <c r="B145" s="6" t="s">
        <v>8</v>
      </c>
      <c r="C145" s="7">
        <v>111000</v>
      </c>
      <c r="D145" s="7">
        <v>58228.9</v>
      </c>
      <c r="E145" s="147">
        <f>D145/C145</f>
        <v>0.5245846846846847</v>
      </c>
      <c r="F145" s="79"/>
    </row>
    <row r="146" spans="1:5" s="3" customFormat="1" ht="31.5" customHeight="1">
      <c r="A146" s="131" t="s">
        <v>338</v>
      </c>
      <c r="B146" s="103" t="s">
        <v>339</v>
      </c>
      <c r="C146" s="104">
        <f>SUM(C147,C148)</f>
        <v>121000</v>
      </c>
      <c r="D146" s="104">
        <f>SUM(D147,D148)</f>
        <v>0</v>
      </c>
      <c r="E146" s="145">
        <f aca="true" t="shared" si="13" ref="E146:E151">D146/C146</f>
        <v>0</v>
      </c>
    </row>
    <row r="147" spans="1:5" s="20" customFormat="1" ht="12.75">
      <c r="A147" s="76" t="s">
        <v>168</v>
      </c>
      <c r="B147" s="65" t="s">
        <v>170</v>
      </c>
      <c r="C147" s="81">
        <f>SUM(C149:C150)</f>
        <v>2000</v>
      </c>
      <c r="D147" s="81">
        <f>SUM(D149:D150)</f>
        <v>0</v>
      </c>
      <c r="E147" s="146">
        <f t="shared" si="13"/>
        <v>0</v>
      </c>
    </row>
    <row r="148" spans="1:5" s="16" customFormat="1" ht="12.75">
      <c r="A148" s="32"/>
      <c r="B148" s="17" t="s">
        <v>171</v>
      </c>
      <c r="C148" s="18">
        <f>SUM(C151)</f>
        <v>119000</v>
      </c>
      <c r="D148" s="18">
        <f>SUM(D151)</f>
        <v>0</v>
      </c>
      <c r="E148" s="146">
        <f t="shared" si="13"/>
        <v>0</v>
      </c>
    </row>
    <row r="149" spans="1:5" s="20" customFormat="1" ht="12.75">
      <c r="A149" s="62">
        <v>4210</v>
      </c>
      <c r="B149" s="63" t="s">
        <v>7</v>
      </c>
      <c r="C149" s="112">
        <v>1000</v>
      </c>
      <c r="D149" s="112">
        <v>0</v>
      </c>
      <c r="E149" s="147">
        <f t="shared" si="13"/>
        <v>0</v>
      </c>
    </row>
    <row r="150" spans="1:6" ht="12.75">
      <c r="A150" s="33">
        <v>4300</v>
      </c>
      <c r="B150" s="6" t="s">
        <v>8</v>
      </c>
      <c r="C150" s="7">
        <v>1000</v>
      </c>
      <c r="D150" s="7">
        <v>0</v>
      </c>
      <c r="E150" s="147">
        <f t="shared" si="13"/>
        <v>0</v>
      </c>
      <c r="F150" s="79"/>
    </row>
    <row r="151" spans="1:6" ht="27" customHeight="1">
      <c r="A151" s="35">
        <v>6050</v>
      </c>
      <c r="B151" s="107" t="s">
        <v>1</v>
      </c>
      <c r="C151" s="54">
        <v>119000</v>
      </c>
      <c r="D151" s="54">
        <v>0</v>
      </c>
      <c r="E151" s="146">
        <f t="shared" si="13"/>
        <v>0</v>
      </c>
      <c r="F151" s="77"/>
    </row>
    <row r="152" spans="1:5" s="3" customFormat="1" ht="12.75">
      <c r="A152" s="129" t="s">
        <v>308</v>
      </c>
      <c r="B152" s="99" t="s">
        <v>310</v>
      </c>
      <c r="C152" s="108">
        <f>SUM(C155)</f>
        <v>250200</v>
      </c>
      <c r="D152" s="108">
        <f>SUM(D155)</f>
        <v>70500</v>
      </c>
      <c r="E152" s="151">
        <f aca="true" t="shared" si="14" ref="E152:E157">D152/C152</f>
        <v>0.28177458033573144</v>
      </c>
    </row>
    <row r="153" spans="1:5" s="20" customFormat="1" ht="12.75">
      <c r="A153" s="76" t="s">
        <v>168</v>
      </c>
      <c r="B153" s="65" t="s">
        <v>170</v>
      </c>
      <c r="C153" s="81">
        <f>SUM(C156)</f>
        <v>250200</v>
      </c>
      <c r="D153" s="81">
        <f>SUM(D156)</f>
        <v>70500</v>
      </c>
      <c r="E153" s="146">
        <f t="shared" si="14"/>
        <v>0.28177458033573144</v>
      </c>
    </row>
    <row r="154" spans="1:5" s="16" customFormat="1" ht="12.75">
      <c r="A154" s="32"/>
      <c r="B154" s="17" t="s">
        <v>171</v>
      </c>
      <c r="C154" s="18">
        <v>0</v>
      </c>
      <c r="D154" s="18">
        <v>0</v>
      </c>
      <c r="E154" s="143"/>
    </row>
    <row r="155" spans="1:5" s="16" customFormat="1" ht="25.5">
      <c r="A155" s="131" t="s">
        <v>309</v>
      </c>
      <c r="B155" s="103" t="s">
        <v>103</v>
      </c>
      <c r="C155" s="104">
        <f>SUM(C156)</f>
        <v>250200</v>
      </c>
      <c r="D155" s="104">
        <f>SUM(D156)</f>
        <v>70500</v>
      </c>
      <c r="E155" s="145">
        <f t="shared" si="14"/>
        <v>0.28177458033573144</v>
      </c>
    </row>
    <row r="156" spans="1:5" s="16" customFormat="1" ht="12.75">
      <c r="A156" s="133" t="s">
        <v>168</v>
      </c>
      <c r="B156" s="109" t="s">
        <v>170</v>
      </c>
      <c r="C156" s="110">
        <f>SUM(C157)</f>
        <v>250200</v>
      </c>
      <c r="D156" s="110">
        <f>SUM(D157)</f>
        <v>70500</v>
      </c>
      <c r="E156" s="152">
        <f t="shared" si="14"/>
        <v>0.28177458033573144</v>
      </c>
    </row>
    <row r="157" spans="1:5" s="16" customFormat="1" ht="12.75">
      <c r="A157" s="30">
        <v>3210</v>
      </c>
      <c r="B157" s="69" t="s">
        <v>204</v>
      </c>
      <c r="C157" s="70">
        <v>250200</v>
      </c>
      <c r="D157" s="70">
        <v>70500</v>
      </c>
      <c r="E157" s="153">
        <f t="shared" si="14"/>
        <v>0.28177458033573144</v>
      </c>
    </row>
    <row r="158" spans="1:5" s="3" customFormat="1" ht="12.75">
      <c r="A158" s="129" t="s">
        <v>63</v>
      </c>
      <c r="B158" s="99" t="s">
        <v>64</v>
      </c>
      <c r="C158" s="108">
        <f>SUM(C169,C184,C257,C161,C221,C233,C214)</f>
        <v>23216335.229999997</v>
      </c>
      <c r="D158" s="108">
        <f>SUM(D169,D184,D257,D161,D221,D233,D214)</f>
        <v>9984364.64</v>
      </c>
      <c r="E158" s="151">
        <f aca="true" t="shared" si="15" ref="E158:E170">D158/C158</f>
        <v>0.4300577391343949</v>
      </c>
    </row>
    <row r="159" spans="1:5" s="20" customFormat="1" ht="12.75">
      <c r="A159" s="76" t="s">
        <v>168</v>
      </c>
      <c r="B159" s="65" t="s">
        <v>170</v>
      </c>
      <c r="C159" s="81">
        <f>SUM(C162,C170,C185,C222,C258,C234,C215)</f>
        <v>21415865.229999997</v>
      </c>
      <c r="D159" s="81">
        <f>SUM(D162,D170,D185,D222,D258,D234,D215)</f>
        <v>9536851.399999999</v>
      </c>
      <c r="E159" s="146">
        <f t="shared" si="15"/>
        <v>0.4453171187611176</v>
      </c>
    </row>
    <row r="160" spans="1:5" s="16" customFormat="1" ht="12.75">
      <c r="A160" s="32"/>
      <c r="B160" s="17" t="s">
        <v>171</v>
      </c>
      <c r="C160" s="18">
        <f>SUM(C186,C223,C259,C235)</f>
        <v>1800470</v>
      </c>
      <c r="D160" s="18">
        <f>SUM(D186,D223,D259,D235)</f>
        <v>447513.24</v>
      </c>
      <c r="E160" s="143">
        <f t="shared" si="15"/>
        <v>0.24855356656872926</v>
      </c>
    </row>
    <row r="161" spans="1:5" s="16" customFormat="1" ht="12.75">
      <c r="A161" s="131" t="s">
        <v>65</v>
      </c>
      <c r="B161" s="103" t="s">
        <v>66</v>
      </c>
      <c r="C161" s="104">
        <f>SUM(C162)</f>
        <v>718100.9999999999</v>
      </c>
      <c r="D161" s="104">
        <f>SUM(D162)</f>
        <v>334497.74000000005</v>
      </c>
      <c r="E161" s="145">
        <f t="shared" si="15"/>
        <v>0.4658087650622964</v>
      </c>
    </row>
    <row r="162" spans="1:5" s="16" customFormat="1" ht="12.75">
      <c r="A162" s="133" t="s">
        <v>168</v>
      </c>
      <c r="B162" s="109" t="s">
        <v>170</v>
      </c>
      <c r="C162" s="110">
        <f>SUM(C163:C168)</f>
        <v>718100.9999999999</v>
      </c>
      <c r="D162" s="110">
        <f>SUM(D163:D168)</f>
        <v>334497.74000000005</v>
      </c>
      <c r="E162" s="152">
        <f t="shared" si="15"/>
        <v>0.4658087650622964</v>
      </c>
    </row>
    <row r="163" spans="1:5" s="16" customFormat="1" ht="25.5">
      <c r="A163" s="30">
        <v>4010</v>
      </c>
      <c r="B163" s="28" t="s">
        <v>3</v>
      </c>
      <c r="C163" s="70">
        <v>589554.82</v>
      </c>
      <c r="D163" s="70">
        <v>285379.01</v>
      </c>
      <c r="E163" s="153">
        <f t="shared" si="15"/>
        <v>0.4840584799221895</v>
      </c>
    </row>
    <row r="164" spans="1:5" s="16" customFormat="1" ht="12.75">
      <c r="A164" s="30">
        <v>4110</v>
      </c>
      <c r="B164" s="28" t="s">
        <v>4</v>
      </c>
      <c r="C164" s="70">
        <v>101344.47</v>
      </c>
      <c r="D164" s="70">
        <v>42991.39</v>
      </c>
      <c r="E164" s="153">
        <f t="shared" si="15"/>
        <v>0.42421051686391964</v>
      </c>
    </row>
    <row r="165" spans="1:5" s="16" customFormat="1" ht="12.75">
      <c r="A165" s="30">
        <v>4120</v>
      </c>
      <c r="B165" s="28" t="s">
        <v>5</v>
      </c>
      <c r="C165" s="70">
        <v>14444.09</v>
      </c>
      <c r="D165" s="70">
        <v>6127.34</v>
      </c>
      <c r="E165" s="153">
        <f t="shared" si="15"/>
        <v>0.4242108710206043</v>
      </c>
    </row>
    <row r="166" spans="1:5" s="16" customFormat="1" ht="12.75">
      <c r="A166" s="30">
        <v>4210</v>
      </c>
      <c r="B166" s="69" t="s">
        <v>7</v>
      </c>
      <c r="C166" s="70">
        <v>1250</v>
      </c>
      <c r="D166" s="70">
        <v>0</v>
      </c>
      <c r="E166" s="153">
        <f t="shared" si="15"/>
        <v>0</v>
      </c>
    </row>
    <row r="167" spans="1:5" s="16" customFormat="1" ht="12.75">
      <c r="A167" s="30">
        <v>4260</v>
      </c>
      <c r="B167" s="69" t="s">
        <v>13</v>
      </c>
      <c r="C167" s="70">
        <v>2400</v>
      </c>
      <c r="D167" s="70">
        <v>0</v>
      </c>
      <c r="E167" s="153">
        <f t="shared" si="15"/>
        <v>0</v>
      </c>
    </row>
    <row r="168" spans="1:5" s="16" customFormat="1" ht="25.5">
      <c r="A168" s="30">
        <v>4710</v>
      </c>
      <c r="B168" s="69" t="s">
        <v>340</v>
      </c>
      <c r="C168" s="70">
        <v>9107.62</v>
      </c>
      <c r="D168" s="70">
        <v>0</v>
      </c>
      <c r="E168" s="153">
        <f t="shared" si="15"/>
        <v>0</v>
      </c>
    </row>
    <row r="169" spans="1:5" s="3" customFormat="1" ht="12.75">
      <c r="A169" s="131" t="s">
        <v>67</v>
      </c>
      <c r="B169" s="103" t="s">
        <v>68</v>
      </c>
      <c r="C169" s="104">
        <f>SUM(C170)</f>
        <v>496905</v>
      </c>
      <c r="D169" s="104">
        <f>SUM(D170)</f>
        <v>197975.97000000003</v>
      </c>
      <c r="E169" s="145">
        <f t="shared" si="15"/>
        <v>0.3984181483382136</v>
      </c>
    </row>
    <row r="170" spans="1:5" s="20" customFormat="1" ht="12.75">
      <c r="A170" s="76" t="s">
        <v>168</v>
      </c>
      <c r="B170" s="65" t="s">
        <v>170</v>
      </c>
      <c r="C170" s="81">
        <f>SUM(C171:C183)</f>
        <v>496905</v>
      </c>
      <c r="D170" s="81">
        <f>SUM(D171:D183)</f>
        <v>197975.97000000003</v>
      </c>
      <c r="E170" s="146">
        <f t="shared" si="15"/>
        <v>0.3984181483382136</v>
      </c>
    </row>
    <row r="171" spans="1:5" ht="25.5">
      <c r="A171" s="33">
        <v>3030</v>
      </c>
      <c r="B171" s="6" t="s">
        <v>14</v>
      </c>
      <c r="C171" s="7">
        <v>427500</v>
      </c>
      <c r="D171" s="7">
        <v>194884.54</v>
      </c>
      <c r="E171" s="146">
        <f aca="true" t="shared" si="16" ref="E171:E183">D171/C171</f>
        <v>0.455870269005848</v>
      </c>
    </row>
    <row r="172" spans="1:5" ht="12.75">
      <c r="A172" s="33">
        <v>4090</v>
      </c>
      <c r="B172" s="6" t="s">
        <v>15</v>
      </c>
      <c r="C172" s="7">
        <v>375</v>
      </c>
      <c r="D172" s="7">
        <v>0</v>
      </c>
      <c r="E172" s="146">
        <f t="shared" si="16"/>
        <v>0</v>
      </c>
    </row>
    <row r="173" spans="1:5" s="16" customFormat="1" ht="12.75">
      <c r="A173" s="30">
        <v>4110</v>
      </c>
      <c r="B173" s="28" t="s">
        <v>4</v>
      </c>
      <c r="C173" s="70">
        <v>345</v>
      </c>
      <c r="D173" s="70">
        <v>0</v>
      </c>
      <c r="E173" s="146">
        <f t="shared" si="16"/>
        <v>0</v>
      </c>
    </row>
    <row r="174" spans="1:5" s="16" customFormat="1" ht="12.75">
      <c r="A174" s="30">
        <v>4120</v>
      </c>
      <c r="B174" s="28" t="s">
        <v>5</v>
      </c>
      <c r="C174" s="70">
        <v>50</v>
      </c>
      <c r="D174" s="70">
        <v>0</v>
      </c>
      <c r="E174" s="146">
        <f t="shared" si="16"/>
        <v>0</v>
      </c>
    </row>
    <row r="175" spans="1:5" s="20" customFormat="1" ht="12.75">
      <c r="A175" s="34">
        <v>4170</v>
      </c>
      <c r="B175" s="8" t="s">
        <v>177</v>
      </c>
      <c r="C175" s="9">
        <v>2000</v>
      </c>
      <c r="D175" s="9">
        <v>0</v>
      </c>
      <c r="E175" s="146">
        <f t="shared" si="16"/>
        <v>0</v>
      </c>
    </row>
    <row r="176" spans="1:5" ht="12.75">
      <c r="A176" s="33">
        <v>4210</v>
      </c>
      <c r="B176" s="6" t="s">
        <v>7</v>
      </c>
      <c r="C176" s="7">
        <v>7600</v>
      </c>
      <c r="D176" s="7">
        <v>530</v>
      </c>
      <c r="E176" s="146">
        <f t="shared" si="16"/>
        <v>0.06973684210526315</v>
      </c>
    </row>
    <row r="177" spans="1:5" ht="12.75">
      <c r="A177" s="33">
        <v>4220</v>
      </c>
      <c r="B177" s="6" t="s">
        <v>30</v>
      </c>
      <c r="C177" s="7">
        <v>5700</v>
      </c>
      <c r="D177" s="7">
        <v>81.6</v>
      </c>
      <c r="E177" s="146">
        <f t="shared" si="16"/>
        <v>0.014315789473684209</v>
      </c>
    </row>
    <row r="178" spans="1:5" ht="25.5">
      <c r="A178" s="33">
        <v>4240</v>
      </c>
      <c r="B178" s="63" t="s">
        <v>256</v>
      </c>
      <c r="C178" s="7">
        <v>1900</v>
      </c>
      <c r="D178" s="7">
        <v>673.16</v>
      </c>
      <c r="E178" s="146">
        <f t="shared" si="16"/>
        <v>0.3542947368421053</v>
      </c>
    </row>
    <row r="179" spans="1:5" ht="12.75">
      <c r="A179" s="33">
        <v>4300</v>
      </c>
      <c r="B179" s="6" t="s">
        <v>8</v>
      </c>
      <c r="C179" s="7">
        <v>30250</v>
      </c>
      <c r="D179" s="7">
        <v>1448.47</v>
      </c>
      <c r="E179" s="146">
        <f t="shared" si="16"/>
        <v>0.04788330578512397</v>
      </c>
    </row>
    <row r="180" spans="1:5" ht="49.5" customHeight="1">
      <c r="A180" s="33">
        <v>4360</v>
      </c>
      <c r="B180" s="6" t="s">
        <v>206</v>
      </c>
      <c r="C180" s="7">
        <v>1235</v>
      </c>
      <c r="D180" s="7">
        <v>358.2</v>
      </c>
      <c r="E180" s="146">
        <f t="shared" si="16"/>
        <v>0.2900404858299595</v>
      </c>
    </row>
    <row r="181" spans="1:5" ht="12.75">
      <c r="A181" s="33">
        <v>4410</v>
      </c>
      <c r="B181" s="6" t="s">
        <v>16</v>
      </c>
      <c r="C181" s="7">
        <v>1900</v>
      </c>
      <c r="D181" s="7">
        <v>0</v>
      </c>
      <c r="E181" s="146">
        <f t="shared" si="16"/>
        <v>0</v>
      </c>
    </row>
    <row r="182" spans="1:5" ht="12.75">
      <c r="A182" s="33">
        <v>4420</v>
      </c>
      <c r="B182" s="6" t="s">
        <v>17</v>
      </c>
      <c r="C182" s="7">
        <v>9500</v>
      </c>
      <c r="D182" s="7">
        <v>0</v>
      </c>
      <c r="E182" s="146">
        <f t="shared" si="16"/>
        <v>0</v>
      </c>
    </row>
    <row r="183" spans="1:5" ht="25.5">
      <c r="A183" s="33">
        <v>4700</v>
      </c>
      <c r="B183" s="6" t="s">
        <v>183</v>
      </c>
      <c r="C183" s="7">
        <v>8550</v>
      </c>
      <c r="D183" s="7">
        <v>0</v>
      </c>
      <c r="E183" s="146">
        <f t="shared" si="16"/>
        <v>0</v>
      </c>
    </row>
    <row r="184" spans="1:5" s="3" customFormat="1" ht="25.5">
      <c r="A184" s="131" t="s">
        <v>69</v>
      </c>
      <c r="B184" s="103" t="s">
        <v>214</v>
      </c>
      <c r="C184" s="105">
        <f>SUM(C185:C186)</f>
        <v>18026643.939999998</v>
      </c>
      <c r="D184" s="105">
        <f>SUM(D185:D186)</f>
        <v>7436089.790000001</v>
      </c>
      <c r="E184" s="144">
        <f>D184/C184</f>
        <v>0.4125055010100789</v>
      </c>
    </row>
    <row r="185" spans="1:5" s="20" customFormat="1" ht="12.75">
      <c r="A185" s="76" t="s">
        <v>168</v>
      </c>
      <c r="B185" s="65" t="s">
        <v>170</v>
      </c>
      <c r="C185" s="81">
        <f>SUM(C187:C211)</f>
        <v>16287143.94</v>
      </c>
      <c r="D185" s="81">
        <f>SUM(D187:D211)</f>
        <v>6988576.550000001</v>
      </c>
      <c r="E185" s="146">
        <f>D185/C185</f>
        <v>0.4290854538859071</v>
      </c>
    </row>
    <row r="186" spans="1:5" s="16" customFormat="1" ht="12.75">
      <c r="A186" s="32"/>
      <c r="B186" s="17" t="s">
        <v>171</v>
      </c>
      <c r="C186" s="18">
        <f>SUM(C212:C213)</f>
        <v>1739500</v>
      </c>
      <c r="D186" s="18">
        <f>SUM(D212:D213)</f>
        <v>447513.24</v>
      </c>
      <c r="E186" s="146">
        <f aca="true" t="shared" si="17" ref="E186:E213">D186/C186</f>
        <v>0.2572654440931302</v>
      </c>
    </row>
    <row r="187" spans="1:6" ht="25.5">
      <c r="A187" s="33">
        <v>3020</v>
      </c>
      <c r="B187" s="6" t="s">
        <v>2</v>
      </c>
      <c r="C187" s="7">
        <v>45013.6</v>
      </c>
      <c r="D187" s="7">
        <v>25245.58</v>
      </c>
      <c r="E187" s="146">
        <f t="shared" si="17"/>
        <v>0.5608433895533795</v>
      </c>
      <c r="F187" s="79"/>
    </row>
    <row r="188" spans="1:5" ht="25.5">
      <c r="A188" s="33">
        <v>4010</v>
      </c>
      <c r="B188" s="63" t="s">
        <v>3</v>
      </c>
      <c r="C188" s="7">
        <v>9791685.78</v>
      </c>
      <c r="D188" s="7">
        <v>4029691.33</v>
      </c>
      <c r="E188" s="146">
        <f t="shared" si="17"/>
        <v>0.41154214101016634</v>
      </c>
    </row>
    <row r="189" spans="1:5" ht="12.75">
      <c r="A189" s="33">
        <v>4040</v>
      </c>
      <c r="B189" s="63" t="s">
        <v>18</v>
      </c>
      <c r="C189" s="7">
        <v>895000</v>
      </c>
      <c r="D189" s="7">
        <v>683501.74</v>
      </c>
      <c r="E189" s="146">
        <f t="shared" si="17"/>
        <v>0.763689094972067</v>
      </c>
    </row>
    <row r="190" spans="1:6" ht="25.5">
      <c r="A190" s="33">
        <v>4100</v>
      </c>
      <c r="B190" s="6" t="s">
        <v>231</v>
      </c>
      <c r="C190" s="7">
        <v>103164</v>
      </c>
      <c r="D190" s="7">
        <v>35762</v>
      </c>
      <c r="E190" s="146">
        <f t="shared" si="17"/>
        <v>0.34665193284479084</v>
      </c>
      <c r="F190" s="79"/>
    </row>
    <row r="191" spans="1:6" ht="12.75">
      <c r="A191" s="33">
        <v>4110</v>
      </c>
      <c r="B191" s="6" t="s">
        <v>4</v>
      </c>
      <c r="C191" s="7">
        <v>1851006.32</v>
      </c>
      <c r="D191" s="7">
        <v>678106.62</v>
      </c>
      <c r="E191" s="146">
        <f t="shared" si="17"/>
        <v>0.36634484316617566</v>
      </c>
      <c r="F191" s="79"/>
    </row>
    <row r="192" spans="1:6" ht="12.75">
      <c r="A192" s="33">
        <v>4120</v>
      </c>
      <c r="B192" s="6" t="s">
        <v>5</v>
      </c>
      <c r="C192" s="7">
        <v>269979.97</v>
      </c>
      <c r="D192" s="7">
        <v>75434.26</v>
      </c>
      <c r="E192" s="146">
        <f t="shared" si="17"/>
        <v>0.27940687599898617</v>
      </c>
      <c r="F192" s="79"/>
    </row>
    <row r="193" spans="1:5" ht="38.25">
      <c r="A193" s="33">
        <v>4140</v>
      </c>
      <c r="B193" s="63" t="s">
        <v>19</v>
      </c>
      <c r="C193" s="7">
        <v>130000</v>
      </c>
      <c r="D193" s="7">
        <v>60849</v>
      </c>
      <c r="E193" s="146">
        <f t="shared" si="17"/>
        <v>0.4680692307692308</v>
      </c>
    </row>
    <row r="194" spans="1:5" ht="12.75">
      <c r="A194" s="33">
        <v>4170</v>
      </c>
      <c r="B194" s="6" t="s">
        <v>6</v>
      </c>
      <c r="C194" s="7">
        <v>4100</v>
      </c>
      <c r="D194" s="7">
        <v>160</v>
      </c>
      <c r="E194" s="146">
        <f t="shared" si="17"/>
        <v>0.03902439024390244</v>
      </c>
    </row>
    <row r="195" spans="1:6" ht="12.75">
      <c r="A195" s="33">
        <v>4210</v>
      </c>
      <c r="B195" s="6" t="s">
        <v>7</v>
      </c>
      <c r="C195" s="7">
        <v>464500</v>
      </c>
      <c r="D195" s="7">
        <v>197028.11</v>
      </c>
      <c r="E195" s="146">
        <f t="shared" si="17"/>
        <v>0.42417246501614636</v>
      </c>
      <c r="F195" s="79"/>
    </row>
    <row r="196" spans="1:6" ht="12.75">
      <c r="A196" s="33">
        <v>4220</v>
      </c>
      <c r="B196" s="6" t="s">
        <v>30</v>
      </c>
      <c r="C196" s="7">
        <v>22000</v>
      </c>
      <c r="D196" s="7">
        <v>7226.73</v>
      </c>
      <c r="E196" s="146">
        <f t="shared" si="17"/>
        <v>0.32848772727272724</v>
      </c>
      <c r="F196" s="79"/>
    </row>
    <row r="197" spans="1:6" ht="25.5">
      <c r="A197" s="33">
        <v>4240</v>
      </c>
      <c r="B197" s="6" t="s">
        <v>20</v>
      </c>
      <c r="C197" s="7">
        <v>15000</v>
      </c>
      <c r="D197" s="7">
        <v>7458.12</v>
      </c>
      <c r="E197" s="146">
        <f t="shared" si="17"/>
        <v>0.497208</v>
      </c>
      <c r="F197" s="79"/>
    </row>
    <row r="198" spans="1:6" ht="12.75">
      <c r="A198" s="33">
        <v>4260</v>
      </c>
      <c r="B198" s="6" t="s">
        <v>13</v>
      </c>
      <c r="C198" s="7">
        <v>445018.83</v>
      </c>
      <c r="D198" s="7">
        <v>198735.08</v>
      </c>
      <c r="E198" s="146">
        <f t="shared" si="17"/>
        <v>0.4465767886720658</v>
      </c>
      <c r="F198" s="79"/>
    </row>
    <row r="199" spans="1:6" ht="12.75">
      <c r="A199" s="33">
        <v>4270</v>
      </c>
      <c r="B199" s="6" t="s">
        <v>0</v>
      </c>
      <c r="C199" s="7">
        <v>110000</v>
      </c>
      <c r="D199" s="7">
        <v>21131.66</v>
      </c>
      <c r="E199" s="146">
        <f t="shared" si="17"/>
        <v>0.192106</v>
      </c>
      <c r="F199" s="79"/>
    </row>
    <row r="200" spans="1:6" ht="12.75">
      <c r="A200" s="33">
        <v>4280</v>
      </c>
      <c r="B200" s="6" t="s">
        <v>23</v>
      </c>
      <c r="C200" s="7">
        <v>16800</v>
      </c>
      <c r="D200" s="7">
        <v>2780</v>
      </c>
      <c r="E200" s="146">
        <f t="shared" si="17"/>
        <v>0.16547619047619047</v>
      </c>
      <c r="F200" s="79"/>
    </row>
    <row r="201" spans="1:6" ht="12.75">
      <c r="A201" s="33">
        <v>4300</v>
      </c>
      <c r="B201" s="6" t="s">
        <v>8</v>
      </c>
      <c r="C201" s="7">
        <v>1107600.05</v>
      </c>
      <c r="D201" s="7">
        <v>622624.37</v>
      </c>
      <c r="E201" s="146">
        <f t="shared" si="17"/>
        <v>0.5621382646199772</v>
      </c>
      <c r="F201" s="79"/>
    </row>
    <row r="202" spans="1:6" ht="25.5">
      <c r="A202" s="33">
        <v>4360</v>
      </c>
      <c r="B202" s="63" t="s">
        <v>242</v>
      </c>
      <c r="C202" s="7">
        <v>103506.85</v>
      </c>
      <c r="D202" s="7">
        <v>31168.19</v>
      </c>
      <c r="E202" s="146">
        <f t="shared" si="17"/>
        <v>0.301122003036514</v>
      </c>
      <c r="F202" s="79"/>
    </row>
    <row r="203" spans="1:6" ht="12.75">
      <c r="A203" s="33">
        <v>4410</v>
      </c>
      <c r="B203" s="63" t="s">
        <v>16</v>
      </c>
      <c r="C203" s="7">
        <v>45000</v>
      </c>
      <c r="D203" s="7">
        <v>14200.81</v>
      </c>
      <c r="E203" s="146">
        <f t="shared" si="17"/>
        <v>0.31557355555555555</v>
      </c>
      <c r="F203" s="79"/>
    </row>
    <row r="204" spans="1:6" ht="12.75">
      <c r="A204" s="33">
        <v>4420</v>
      </c>
      <c r="B204" s="63" t="s">
        <v>17</v>
      </c>
      <c r="C204" s="7">
        <v>30000</v>
      </c>
      <c r="D204" s="7">
        <v>432.39</v>
      </c>
      <c r="E204" s="146">
        <f t="shared" si="17"/>
        <v>0.014412999999999999</v>
      </c>
      <c r="F204" s="79"/>
    </row>
    <row r="205" spans="1:6" ht="12.75">
      <c r="A205" s="33">
        <v>4430</v>
      </c>
      <c r="B205" s="6" t="s">
        <v>9</v>
      </c>
      <c r="C205" s="7">
        <v>180000</v>
      </c>
      <c r="D205" s="7">
        <v>36594.6</v>
      </c>
      <c r="E205" s="146">
        <f t="shared" si="17"/>
        <v>0.20330333333333334</v>
      </c>
      <c r="F205" s="79"/>
    </row>
    <row r="206" spans="1:6" ht="25.5">
      <c r="A206" s="33">
        <v>4440</v>
      </c>
      <c r="B206" s="63" t="s">
        <v>24</v>
      </c>
      <c r="C206" s="7">
        <v>305000</v>
      </c>
      <c r="D206" s="7">
        <v>189461.15</v>
      </c>
      <c r="E206" s="146">
        <f t="shared" si="17"/>
        <v>0.6211840983606557</v>
      </c>
      <c r="F206" s="79"/>
    </row>
    <row r="207" spans="1:6" ht="25.5">
      <c r="A207" s="33">
        <v>4520</v>
      </c>
      <c r="B207" s="6" t="s">
        <v>251</v>
      </c>
      <c r="C207" s="7">
        <v>25000</v>
      </c>
      <c r="D207" s="7">
        <v>4460.6</v>
      </c>
      <c r="E207" s="146">
        <f t="shared" si="17"/>
        <v>0.17842400000000003</v>
      </c>
      <c r="F207" s="79"/>
    </row>
    <row r="208" spans="1:6" ht="12.75">
      <c r="A208" s="33">
        <v>4580</v>
      </c>
      <c r="B208" s="6" t="s">
        <v>205</v>
      </c>
      <c r="C208" s="7">
        <v>100</v>
      </c>
      <c r="D208" s="7">
        <v>0</v>
      </c>
      <c r="E208" s="146">
        <f t="shared" si="17"/>
        <v>0</v>
      </c>
      <c r="F208" s="79"/>
    </row>
    <row r="209" spans="1:6" ht="25.5">
      <c r="A209" s="33">
        <v>4610</v>
      </c>
      <c r="B209" s="6" t="s">
        <v>22</v>
      </c>
      <c r="C209" s="7">
        <v>120668.54</v>
      </c>
      <c r="D209" s="7">
        <v>45686.87</v>
      </c>
      <c r="E209" s="146">
        <f t="shared" si="17"/>
        <v>0.3786145916740188</v>
      </c>
      <c r="F209" s="79"/>
    </row>
    <row r="210" spans="1:6" ht="25.5">
      <c r="A210" s="33">
        <v>4700</v>
      </c>
      <c r="B210" s="63" t="s">
        <v>25</v>
      </c>
      <c r="C210" s="7">
        <v>37000</v>
      </c>
      <c r="D210" s="7">
        <v>15779.27</v>
      </c>
      <c r="E210" s="146">
        <f t="shared" si="17"/>
        <v>0.42646675675675677</v>
      </c>
      <c r="F210" s="79"/>
    </row>
    <row r="211" spans="1:6" ht="25.5">
      <c r="A211" s="33">
        <v>4710</v>
      </c>
      <c r="B211" s="63" t="s">
        <v>340</v>
      </c>
      <c r="C211" s="7">
        <v>170000</v>
      </c>
      <c r="D211" s="7">
        <v>5058.07</v>
      </c>
      <c r="E211" s="146">
        <f t="shared" si="17"/>
        <v>0.02975335294117647</v>
      </c>
      <c r="F211" s="79"/>
    </row>
    <row r="212" spans="1:5" s="10" customFormat="1" ht="25.5">
      <c r="A212" s="35">
        <v>6050</v>
      </c>
      <c r="B212" s="11" t="s">
        <v>1</v>
      </c>
      <c r="C212" s="54">
        <v>1689500</v>
      </c>
      <c r="D212" s="54">
        <v>447513.24</v>
      </c>
      <c r="E212" s="146">
        <f t="shared" si="17"/>
        <v>0.2648791003255401</v>
      </c>
    </row>
    <row r="213" spans="1:5" s="10" customFormat="1" ht="25.5">
      <c r="A213" s="35">
        <v>6060</v>
      </c>
      <c r="B213" s="11" t="s">
        <v>11</v>
      </c>
      <c r="C213" s="54">
        <v>50000</v>
      </c>
      <c r="D213" s="54">
        <v>0</v>
      </c>
      <c r="E213" s="146">
        <f t="shared" si="17"/>
        <v>0</v>
      </c>
    </row>
    <row r="214" spans="1:5" s="3" customFormat="1" ht="12.75">
      <c r="A214" s="131" t="s">
        <v>341</v>
      </c>
      <c r="B214" s="103" t="s">
        <v>342</v>
      </c>
      <c r="C214" s="105">
        <f>SUM(C215:C216)</f>
        <v>64776</v>
      </c>
      <c r="D214" s="105">
        <f>SUM(D215:D216)</f>
        <v>36210.619999999995</v>
      </c>
      <c r="E214" s="144">
        <f>D214/C214</f>
        <v>0.5590129060145732</v>
      </c>
    </row>
    <row r="215" spans="1:5" s="20" customFormat="1" ht="12.75">
      <c r="A215" s="76" t="s">
        <v>168</v>
      </c>
      <c r="B215" s="65" t="s">
        <v>170</v>
      </c>
      <c r="C215" s="81">
        <f>SUM(C217:C220)</f>
        <v>64776</v>
      </c>
      <c r="D215" s="81">
        <f>SUM(D217:D220)</f>
        <v>36210.619999999995</v>
      </c>
      <c r="E215" s="146">
        <f>D215/C215</f>
        <v>0.5590129060145732</v>
      </c>
    </row>
    <row r="216" spans="1:5" s="16" customFormat="1" ht="12.75">
      <c r="A216" s="32"/>
      <c r="B216" s="17" t="s">
        <v>171</v>
      </c>
      <c r="C216" s="18">
        <v>0</v>
      </c>
      <c r="D216" s="18">
        <v>0</v>
      </c>
      <c r="E216" s="146"/>
    </row>
    <row r="217" spans="1:6" ht="89.25">
      <c r="A217" s="33">
        <v>2910</v>
      </c>
      <c r="B217" s="63" t="s">
        <v>299</v>
      </c>
      <c r="C217" s="7">
        <v>3977.09</v>
      </c>
      <c r="D217" s="7">
        <v>3977.09</v>
      </c>
      <c r="E217" s="146">
        <f aca="true" t="shared" si="18" ref="E217:E222">D217/C217</f>
        <v>1</v>
      </c>
      <c r="F217" s="79"/>
    </row>
    <row r="218" spans="1:5" ht="25.5">
      <c r="A218" s="33">
        <v>3020</v>
      </c>
      <c r="B218" s="63" t="s">
        <v>2</v>
      </c>
      <c r="C218" s="7">
        <v>60111</v>
      </c>
      <c r="D218" s="7">
        <v>32214</v>
      </c>
      <c r="E218" s="146">
        <f t="shared" si="18"/>
        <v>0.5359085691470779</v>
      </c>
    </row>
    <row r="219" spans="1:5" ht="12.75">
      <c r="A219" s="33">
        <v>4210</v>
      </c>
      <c r="B219" s="63" t="s">
        <v>7</v>
      </c>
      <c r="C219" s="7">
        <v>565</v>
      </c>
      <c r="D219" s="7">
        <v>0</v>
      </c>
      <c r="E219" s="146">
        <f t="shared" si="18"/>
        <v>0</v>
      </c>
    </row>
    <row r="220" spans="1:6" ht="89.25">
      <c r="A220" s="33">
        <v>4560</v>
      </c>
      <c r="B220" s="63" t="s">
        <v>329</v>
      </c>
      <c r="C220" s="7">
        <v>122.91</v>
      </c>
      <c r="D220" s="7">
        <v>19.53</v>
      </c>
      <c r="E220" s="146">
        <f t="shared" si="18"/>
        <v>0.1588967537222358</v>
      </c>
      <c r="F220" s="79"/>
    </row>
    <row r="221" spans="1:5" s="12" customFormat="1" ht="34.5" customHeight="1">
      <c r="A221" s="131" t="s">
        <v>178</v>
      </c>
      <c r="B221" s="103" t="s">
        <v>179</v>
      </c>
      <c r="C221" s="104">
        <f>SUM(C222:C223)</f>
        <v>1122204</v>
      </c>
      <c r="D221" s="104">
        <f>SUM(D222:D223)</f>
        <v>610018.98</v>
      </c>
      <c r="E221" s="145">
        <f t="shared" si="18"/>
        <v>0.5435900959183891</v>
      </c>
    </row>
    <row r="222" spans="1:5" s="12" customFormat="1" ht="12.75">
      <c r="A222" s="76" t="s">
        <v>168</v>
      </c>
      <c r="B222" s="65" t="s">
        <v>170</v>
      </c>
      <c r="C222" s="72">
        <f>SUM(C224:C232)</f>
        <v>1122204</v>
      </c>
      <c r="D222" s="72">
        <f>SUM(D224:D232)</f>
        <v>610018.98</v>
      </c>
      <c r="E222" s="154">
        <f t="shared" si="18"/>
        <v>0.5435900959183891</v>
      </c>
    </row>
    <row r="223" spans="1:5" s="16" customFormat="1" ht="12.75">
      <c r="A223" s="32"/>
      <c r="B223" s="17" t="s">
        <v>171</v>
      </c>
      <c r="C223" s="18">
        <v>0</v>
      </c>
      <c r="D223" s="18">
        <v>0</v>
      </c>
      <c r="E223" s="154"/>
    </row>
    <row r="224" spans="1:5" s="10" customFormat="1" ht="12.75">
      <c r="A224" s="33">
        <v>4090</v>
      </c>
      <c r="B224" s="6" t="s">
        <v>15</v>
      </c>
      <c r="C224" s="7">
        <v>1000</v>
      </c>
      <c r="D224" s="7">
        <v>0</v>
      </c>
      <c r="E224" s="154">
        <f aca="true" t="shared" si="19" ref="E224:E232">D224/C224</f>
        <v>0</v>
      </c>
    </row>
    <row r="225" spans="1:5" s="10" customFormat="1" ht="12.75">
      <c r="A225" s="33">
        <v>4110</v>
      </c>
      <c r="B225" s="6" t="s">
        <v>4</v>
      </c>
      <c r="C225" s="7">
        <v>1000</v>
      </c>
      <c r="D225" s="7">
        <v>0</v>
      </c>
      <c r="E225" s="154">
        <f t="shared" si="19"/>
        <v>0</v>
      </c>
    </row>
    <row r="226" spans="1:5" ht="12.75">
      <c r="A226" s="33">
        <v>4120</v>
      </c>
      <c r="B226" s="6" t="s">
        <v>5</v>
      </c>
      <c r="C226" s="7">
        <v>1000</v>
      </c>
      <c r="D226" s="7">
        <v>0</v>
      </c>
      <c r="E226" s="154">
        <f t="shared" si="19"/>
        <v>0</v>
      </c>
    </row>
    <row r="227" spans="1:5" s="12" customFormat="1" ht="12.75">
      <c r="A227" s="37">
        <v>4170</v>
      </c>
      <c r="B227" s="29" t="s">
        <v>177</v>
      </c>
      <c r="C227" s="71">
        <v>5000</v>
      </c>
      <c r="D227" s="71">
        <v>0</v>
      </c>
      <c r="E227" s="154">
        <f t="shared" si="19"/>
        <v>0</v>
      </c>
    </row>
    <row r="228" spans="1:5" s="12" customFormat="1" ht="12.75">
      <c r="A228" s="37">
        <v>4190</v>
      </c>
      <c r="B228" s="63" t="s">
        <v>266</v>
      </c>
      <c r="C228" s="71">
        <v>10000</v>
      </c>
      <c r="D228" s="71">
        <v>500</v>
      </c>
      <c r="E228" s="154">
        <f t="shared" si="19"/>
        <v>0.05</v>
      </c>
    </row>
    <row r="229" spans="1:5" s="12" customFormat="1" ht="12.75">
      <c r="A229" s="37">
        <v>4210</v>
      </c>
      <c r="B229" s="29" t="s">
        <v>7</v>
      </c>
      <c r="C229" s="71">
        <v>10000</v>
      </c>
      <c r="D229" s="71">
        <v>361.5</v>
      </c>
      <c r="E229" s="154">
        <f t="shared" si="19"/>
        <v>0.03615</v>
      </c>
    </row>
    <row r="230" spans="1:5" s="12" customFormat="1" ht="12.75">
      <c r="A230" s="37">
        <v>4300</v>
      </c>
      <c r="B230" s="29" t="s">
        <v>8</v>
      </c>
      <c r="C230" s="71">
        <v>1092204</v>
      </c>
      <c r="D230" s="71">
        <v>609157.48</v>
      </c>
      <c r="E230" s="154">
        <f t="shared" si="19"/>
        <v>0.5577323283928644</v>
      </c>
    </row>
    <row r="231" spans="1:5" s="12" customFormat="1" ht="25.5">
      <c r="A231" s="37">
        <v>4380</v>
      </c>
      <c r="B231" s="161" t="s">
        <v>36</v>
      </c>
      <c r="C231" s="71">
        <v>1000</v>
      </c>
      <c r="D231" s="71">
        <v>0</v>
      </c>
      <c r="E231" s="154">
        <f t="shared" si="19"/>
        <v>0</v>
      </c>
    </row>
    <row r="232" spans="1:5" s="12" customFormat="1" ht="12.75">
      <c r="A232" s="37">
        <v>4430</v>
      </c>
      <c r="B232" s="161" t="s">
        <v>9</v>
      </c>
      <c r="C232" s="71">
        <v>1000</v>
      </c>
      <c r="D232" s="71">
        <v>0</v>
      </c>
      <c r="E232" s="154">
        <f t="shared" si="19"/>
        <v>0</v>
      </c>
    </row>
    <row r="233" spans="1:5" s="3" customFormat="1" ht="25.5">
      <c r="A233" s="131" t="s">
        <v>274</v>
      </c>
      <c r="B233" s="103" t="s">
        <v>275</v>
      </c>
      <c r="C233" s="104">
        <f>SUM(C234:C235)</f>
        <v>2616705.29</v>
      </c>
      <c r="D233" s="104">
        <f>SUM(D234:D235)</f>
        <v>1291369.8399999996</v>
      </c>
      <c r="E233" s="145">
        <f>D233/C233</f>
        <v>0.49350985184884905</v>
      </c>
    </row>
    <row r="234" spans="1:6" s="20" customFormat="1" ht="12.75">
      <c r="A234" s="76" t="s">
        <v>168</v>
      </c>
      <c r="B234" s="65" t="s">
        <v>170</v>
      </c>
      <c r="C234" s="81">
        <f>SUM(C236:C255)</f>
        <v>2555735.29</v>
      </c>
      <c r="D234" s="81">
        <f>SUM(D236:D255)</f>
        <v>1291369.8399999996</v>
      </c>
      <c r="E234" s="146">
        <f>D234/C234</f>
        <v>0.5052830960439567</v>
      </c>
      <c r="F234" s="78"/>
    </row>
    <row r="235" spans="1:5" s="16" customFormat="1" ht="12.75">
      <c r="A235" s="32"/>
      <c r="B235" s="17" t="s">
        <v>171</v>
      </c>
      <c r="C235" s="18">
        <f>SUM(C256)</f>
        <v>60970</v>
      </c>
      <c r="D235" s="18">
        <f>SUM(D256)</f>
        <v>0</v>
      </c>
      <c r="E235" s="146">
        <f aca="true" t="shared" si="20" ref="E235:E256">D235/C235</f>
        <v>0</v>
      </c>
    </row>
    <row r="236" spans="1:5" s="16" customFormat="1" ht="25.5">
      <c r="A236" s="73">
        <v>3020</v>
      </c>
      <c r="B236" s="69" t="s">
        <v>2</v>
      </c>
      <c r="C236" s="111">
        <v>5805</v>
      </c>
      <c r="D236" s="111">
        <v>787.15</v>
      </c>
      <c r="E236" s="146">
        <f t="shared" si="20"/>
        <v>0.13559862187769164</v>
      </c>
    </row>
    <row r="237" spans="1:5" s="16" customFormat="1" ht="25.5">
      <c r="A237" s="73">
        <v>4010</v>
      </c>
      <c r="B237" s="69" t="s">
        <v>3</v>
      </c>
      <c r="C237" s="111">
        <v>1777240</v>
      </c>
      <c r="D237" s="111">
        <v>870911.88</v>
      </c>
      <c r="E237" s="146">
        <f t="shared" si="20"/>
        <v>0.4900361684409534</v>
      </c>
    </row>
    <row r="238" spans="1:5" s="16" customFormat="1" ht="12.75">
      <c r="A238" s="73">
        <v>4040</v>
      </c>
      <c r="B238" s="69" t="s">
        <v>18</v>
      </c>
      <c r="C238" s="111">
        <v>130000</v>
      </c>
      <c r="D238" s="111">
        <v>128322.73</v>
      </c>
      <c r="E238" s="146">
        <f t="shared" si="20"/>
        <v>0.987097923076923</v>
      </c>
    </row>
    <row r="239" spans="1:5" s="16" customFormat="1" ht="12.75">
      <c r="A239" s="62">
        <v>4110</v>
      </c>
      <c r="B239" s="63" t="s">
        <v>4</v>
      </c>
      <c r="C239" s="112">
        <v>290000</v>
      </c>
      <c r="D239" s="112">
        <v>142428.61</v>
      </c>
      <c r="E239" s="146">
        <f t="shared" si="20"/>
        <v>0.4911331379310344</v>
      </c>
    </row>
    <row r="240" spans="1:5" s="16" customFormat="1" ht="12.75">
      <c r="A240" s="62">
        <v>4120</v>
      </c>
      <c r="B240" s="63" t="s">
        <v>5</v>
      </c>
      <c r="C240" s="112">
        <v>30000</v>
      </c>
      <c r="D240" s="112">
        <v>8591.62</v>
      </c>
      <c r="E240" s="146">
        <f t="shared" si="20"/>
        <v>0.2863873333333334</v>
      </c>
    </row>
    <row r="241" spans="1:5" s="16" customFormat="1" ht="31.5" customHeight="1">
      <c r="A241" s="62">
        <v>4140</v>
      </c>
      <c r="B241" s="63" t="s">
        <v>19</v>
      </c>
      <c r="C241" s="112">
        <v>4441</v>
      </c>
      <c r="D241" s="112">
        <v>2180</v>
      </c>
      <c r="E241" s="146">
        <f t="shared" si="20"/>
        <v>0.4908804323350597</v>
      </c>
    </row>
    <row r="242" spans="1:5" s="12" customFormat="1" ht="12.75">
      <c r="A242" s="37">
        <v>4170</v>
      </c>
      <c r="B242" s="29" t="s">
        <v>177</v>
      </c>
      <c r="C242" s="71">
        <v>5880</v>
      </c>
      <c r="D242" s="71">
        <v>1799.39</v>
      </c>
      <c r="E242" s="146">
        <f t="shared" si="20"/>
        <v>0.3060187074829932</v>
      </c>
    </row>
    <row r="243" spans="1:6" ht="12.75">
      <c r="A243" s="33">
        <v>4210</v>
      </c>
      <c r="B243" s="6" t="s">
        <v>7</v>
      </c>
      <c r="C243" s="7">
        <v>66760</v>
      </c>
      <c r="D243" s="7">
        <v>34832.41</v>
      </c>
      <c r="E243" s="146">
        <f t="shared" si="20"/>
        <v>0.5217556920311565</v>
      </c>
      <c r="F243" s="16"/>
    </row>
    <row r="244" spans="1:6" ht="12.75">
      <c r="A244" s="33">
        <v>4270</v>
      </c>
      <c r="B244" s="63" t="s">
        <v>0</v>
      </c>
      <c r="C244" s="7">
        <v>15000</v>
      </c>
      <c r="D244" s="7">
        <v>984</v>
      </c>
      <c r="E244" s="146">
        <f t="shared" si="20"/>
        <v>0.0656</v>
      </c>
      <c r="F244" s="16"/>
    </row>
    <row r="245" spans="1:6" ht="12.75">
      <c r="A245" s="33">
        <v>4280</v>
      </c>
      <c r="B245" s="63" t="s">
        <v>23</v>
      </c>
      <c r="C245" s="7">
        <v>1650</v>
      </c>
      <c r="D245" s="7">
        <v>200</v>
      </c>
      <c r="E245" s="146">
        <f t="shared" si="20"/>
        <v>0.12121212121212122</v>
      </c>
      <c r="F245" s="16"/>
    </row>
    <row r="246" spans="1:5" ht="12.75">
      <c r="A246" s="33">
        <v>4300</v>
      </c>
      <c r="B246" s="6" t="s">
        <v>8</v>
      </c>
      <c r="C246" s="7">
        <v>135719.3</v>
      </c>
      <c r="D246" s="7">
        <v>62872.71</v>
      </c>
      <c r="E246" s="146">
        <f t="shared" si="20"/>
        <v>0.46325548392896226</v>
      </c>
    </row>
    <row r="247" spans="1:5" ht="25.5">
      <c r="A247" s="33">
        <v>4360</v>
      </c>
      <c r="B247" s="63" t="s">
        <v>242</v>
      </c>
      <c r="C247" s="7">
        <v>7284.99</v>
      </c>
      <c r="D247" s="7">
        <v>3682.24</v>
      </c>
      <c r="E247" s="146">
        <f t="shared" si="20"/>
        <v>0.5054557384430177</v>
      </c>
    </row>
    <row r="248" spans="1:5" ht="12.75">
      <c r="A248" s="33">
        <v>4410</v>
      </c>
      <c r="B248" s="63" t="s">
        <v>16</v>
      </c>
      <c r="C248" s="7">
        <v>3400</v>
      </c>
      <c r="D248" s="7">
        <v>550</v>
      </c>
      <c r="E248" s="146">
        <f t="shared" si="20"/>
        <v>0.16176470588235295</v>
      </c>
    </row>
    <row r="249" spans="1:5" ht="12.75">
      <c r="A249" s="33">
        <v>4420</v>
      </c>
      <c r="B249" s="63" t="s">
        <v>17</v>
      </c>
      <c r="C249" s="7">
        <v>1000</v>
      </c>
      <c r="D249" s="7">
        <v>0</v>
      </c>
      <c r="E249" s="146">
        <f t="shared" si="20"/>
        <v>0</v>
      </c>
    </row>
    <row r="250" spans="1:5" ht="12.75">
      <c r="A250" s="33">
        <v>4430</v>
      </c>
      <c r="B250" s="6" t="s">
        <v>9</v>
      </c>
      <c r="C250" s="9">
        <v>6200</v>
      </c>
      <c r="D250" s="7">
        <v>15.15</v>
      </c>
      <c r="E250" s="146">
        <f t="shared" si="20"/>
        <v>0.002443548387096774</v>
      </c>
    </row>
    <row r="251" spans="1:5" ht="25.5">
      <c r="A251" s="33">
        <v>4440</v>
      </c>
      <c r="B251" s="63" t="s">
        <v>24</v>
      </c>
      <c r="C251" s="9">
        <v>39915</v>
      </c>
      <c r="D251" s="7">
        <v>29935.52</v>
      </c>
      <c r="E251" s="146">
        <f t="shared" si="20"/>
        <v>0.7499817111361644</v>
      </c>
    </row>
    <row r="252" spans="1:5" ht="38.25">
      <c r="A252" s="33">
        <v>4500</v>
      </c>
      <c r="B252" s="63" t="s">
        <v>184</v>
      </c>
      <c r="C252" s="9">
        <v>1040</v>
      </c>
      <c r="D252" s="7">
        <v>520</v>
      </c>
      <c r="E252" s="146">
        <f t="shared" si="20"/>
        <v>0.5</v>
      </c>
    </row>
    <row r="253" spans="1:5" ht="12.75">
      <c r="A253" s="33">
        <v>4530</v>
      </c>
      <c r="B253" s="63" t="s">
        <v>230</v>
      </c>
      <c r="C253" s="7">
        <v>200</v>
      </c>
      <c r="D253" s="7">
        <v>9.88</v>
      </c>
      <c r="E253" s="146">
        <f t="shared" si="20"/>
        <v>0.049400000000000006</v>
      </c>
    </row>
    <row r="254" spans="1:5" ht="25.5">
      <c r="A254" s="33">
        <v>4700</v>
      </c>
      <c r="B254" s="63" t="s">
        <v>25</v>
      </c>
      <c r="C254" s="9">
        <v>9200</v>
      </c>
      <c r="D254" s="7">
        <v>2245.67</v>
      </c>
      <c r="E254" s="146">
        <f t="shared" si="20"/>
        <v>0.2440945652173913</v>
      </c>
    </row>
    <row r="255" spans="1:5" ht="25.5">
      <c r="A255" s="33">
        <v>4710</v>
      </c>
      <c r="B255" s="63" t="s">
        <v>340</v>
      </c>
      <c r="C255" s="9">
        <v>25000</v>
      </c>
      <c r="D255" s="7">
        <v>500.88</v>
      </c>
      <c r="E255" s="146">
        <f t="shared" si="20"/>
        <v>0.0200352</v>
      </c>
    </row>
    <row r="256" spans="1:5" s="10" customFormat="1" ht="25.5">
      <c r="A256" s="35">
        <v>6060</v>
      </c>
      <c r="B256" s="11" t="s">
        <v>11</v>
      </c>
      <c r="C256" s="54">
        <v>60970</v>
      </c>
      <c r="D256" s="54">
        <v>0</v>
      </c>
      <c r="E256" s="146">
        <f t="shared" si="20"/>
        <v>0</v>
      </c>
    </row>
    <row r="257" spans="1:5" s="3" customFormat="1" ht="12.75">
      <c r="A257" s="131" t="s">
        <v>70</v>
      </c>
      <c r="B257" s="103" t="s">
        <v>40</v>
      </c>
      <c r="C257" s="104">
        <f>SUM(C258:C259)</f>
        <v>171000</v>
      </c>
      <c r="D257" s="104">
        <f>SUM(D258:D259)</f>
        <v>78201.7</v>
      </c>
      <c r="E257" s="145">
        <f>D257/C257</f>
        <v>0.4573198830409357</v>
      </c>
    </row>
    <row r="258" spans="1:6" s="20" customFormat="1" ht="12.75">
      <c r="A258" s="76" t="s">
        <v>168</v>
      </c>
      <c r="B258" s="65" t="s">
        <v>170</v>
      </c>
      <c r="C258" s="81">
        <f>SUM(C260:C268)</f>
        <v>171000</v>
      </c>
      <c r="D258" s="81">
        <f>SUM(D260:D268)</f>
        <v>78201.7</v>
      </c>
      <c r="E258" s="146">
        <f>D258/C258</f>
        <v>0.4573198830409357</v>
      </c>
      <c r="F258" s="78"/>
    </row>
    <row r="259" spans="1:5" s="16" customFormat="1" ht="12.75">
      <c r="A259" s="32"/>
      <c r="B259" s="17" t="s">
        <v>171</v>
      </c>
      <c r="C259" s="18">
        <v>0</v>
      </c>
      <c r="D259" s="18">
        <v>0</v>
      </c>
      <c r="E259" s="146"/>
    </row>
    <row r="260" spans="1:5" s="16" customFormat="1" ht="89.25">
      <c r="A260" s="62">
        <v>2360</v>
      </c>
      <c r="B260" s="63" t="s">
        <v>311</v>
      </c>
      <c r="C260" s="112">
        <v>75000</v>
      </c>
      <c r="D260" s="112">
        <v>45000</v>
      </c>
      <c r="E260" s="146">
        <f aca="true" t="shared" si="21" ref="E260:E268">D260/C260</f>
        <v>0.6</v>
      </c>
    </row>
    <row r="261" spans="1:5" s="16" customFormat="1" ht="12.75">
      <c r="A261" s="62">
        <v>4110</v>
      </c>
      <c r="B261" s="63" t="s">
        <v>4</v>
      </c>
      <c r="C261" s="112">
        <v>500</v>
      </c>
      <c r="D261" s="112">
        <v>0</v>
      </c>
      <c r="E261" s="146">
        <f t="shared" si="21"/>
        <v>0</v>
      </c>
    </row>
    <row r="262" spans="1:5" s="16" customFormat="1" ht="12.75">
      <c r="A262" s="62">
        <v>4120</v>
      </c>
      <c r="B262" s="63" t="s">
        <v>5</v>
      </c>
      <c r="C262" s="112">
        <v>500</v>
      </c>
      <c r="D262" s="112">
        <v>0</v>
      </c>
      <c r="E262" s="146">
        <f t="shared" si="21"/>
        <v>0</v>
      </c>
    </row>
    <row r="263" spans="1:5" s="12" customFormat="1" ht="12.75">
      <c r="A263" s="37">
        <v>4170</v>
      </c>
      <c r="B263" s="29" t="s">
        <v>177</v>
      </c>
      <c r="C263" s="71">
        <v>2000</v>
      </c>
      <c r="D263" s="71">
        <v>0</v>
      </c>
      <c r="E263" s="146">
        <f t="shared" si="21"/>
        <v>0</v>
      </c>
    </row>
    <row r="264" spans="1:6" ht="12.75">
      <c r="A264" s="33">
        <v>4210</v>
      </c>
      <c r="B264" s="6" t="s">
        <v>7</v>
      </c>
      <c r="C264" s="7">
        <v>12000</v>
      </c>
      <c r="D264" s="7">
        <v>1140</v>
      </c>
      <c r="E264" s="146">
        <f t="shared" si="21"/>
        <v>0.095</v>
      </c>
      <c r="F264" s="16"/>
    </row>
    <row r="265" spans="1:6" ht="12.75">
      <c r="A265" s="33">
        <v>4220</v>
      </c>
      <c r="B265" s="63" t="s">
        <v>30</v>
      </c>
      <c r="C265" s="7">
        <v>1200</v>
      </c>
      <c r="D265" s="7">
        <v>0</v>
      </c>
      <c r="E265" s="146">
        <f t="shared" si="21"/>
        <v>0</v>
      </c>
      <c r="F265" s="16"/>
    </row>
    <row r="266" spans="1:5" ht="12.75">
      <c r="A266" s="33">
        <v>4300</v>
      </c>
      <c r="B266" s="6" t="s">
        <v>8</v>
      </c>
      <c r="C266" s="7">
        <v>28500</v>
      </c>
      <c r="D266" s="7">
        <v>2918.17</v>
      </c>
      <c r="E266" s="146">
        <f t="shared" si="21"/>
        <v>0.10239192982456141</v>
      </c>
    </row>
    <row r="267" spans="1:5" ht="25.5">
      <c r="A267" s="33">
        <v>4380</v>
      </c>
      <c r="B267" s="8" t="s">
        <v>36</v>
      </c>
      <c r="C267" s="7">
        <v>1300</v>
      </c>
      <c r="D267" s="7">
        <v>0</v>
      </c>
      <c r="E267" s="146">
        <f t="shared" si="21"/>
        <v>0</v>
      </c>
    </row>
    <row r="268" spans="1:5" ht="12.75">
      <c r="A268" s="33">
        <v>4430</v>
      </c>
      <c r="B268" s="6" t="s">
        <v>9</v>
      </c>
      <c r="C268" s="9">
        <v>50000</v>
      </c>
      <c r="D268" s="7">
        <v>29143.53</v>
      </c>
      <c r="E268" s="146">
        <f t="shared" si="21"/>
        <v>0.5828706</v>
      </c>
    </row>
    <row r="269" spans="1:5" ht="51">
      <c r="A269" s="129" t="s">
        <v>71</v>
      </c>
      <c r="B269" s="99" t="s">
        <v>166</v>
      </c>
      <c r="C269" s="100">
        <f>SUM(C271)</f>
        <v>11693</v>
      </c>
      <c r="D269" s="100">
        <f>SUM(D271)</f>
        <v>5444.2699999999995</v>
      </c>
      <c r="E269" s="140">
        <f aca="true" t="shared" si="22" ref="E269:E275">D269/C269</f>
        <v>0.46560078679551864</v>
      </c>
    </row>
    <row r="270" spans="1:5" s="20" customFormat="1" ht="12.75">
      <c r="A270" s="76" t="s">
        <v>168</v>
      </c>
      <c r="B270" s="65" t="s">
        <v>170</v>
      </c>
      <c r="C270" s="81">
        <f>SUM(C272)</f>
        <v>11693</v>
      </c>
      <c r="D270" s="81">
        <f>SUM(D272)</f>
        <v>5444.2699999999995</v>
      </c>
      <c r="E270" s="146">
        <f t="shared" si="22"/>
        <v>0.46560078679551864</v>
      </c>
    </row>
    <row r="271" spans="1:5" ht="42" customHeight="1">
      <c r="A271" s="131" t="s">
        <v>72</v>
      </c>
      <c r="B271" s="103" t="s">
        <v>240</v>
      </c>
      <c r="C271" s="104">
        <f>SUM(C272)</f>
        <v>11693</v>
      </c>
      <c r="D271" s="104">
        <f>SUM(D272)</f>
        <v>5444.2699999999995</v>
      </c>
      <c r="E271" s="145">
        <f t="shared" si="22"/>
        <v>0.46560078679551864</v>
      </c>
    </row>
    <row r="272" spans="1:5" ht="12.75">
      <c r="A272" s="76" t="s">
        <v>168</v>
      </c>
      <c r="B272" s="65" t="s">
        <v>170</v>
      </c>
      <c r="C272" s="72">
        <f>SUM(C273:C275)</f>
        <v>11693</v>
      </c>
      <c r="D272" s="72">
        <f>SUM(D273:D275)</f>
        <v>5444.2699999999995</v>
      </c>
      <c r="E272" s="154">
        <f t="shared" si="22"/>
        <v>0.46560078679551864</v>
      </c>
    </row>
    <row r="273" spans="1:5" s="23" customFormat="1" ht="25.5">
      <c r="A273" s="33">
        <v>4010</v>
      </c>
      <c r="B273" s="6" t="s">
        <v>3</v>
      </c>
      <c r="C273" s="7">
        <v>9773.49</v>
      </c>
      <c r="D273" s="7">
        <v>4644.82</v>
      </c>
      <c r="E273" s="147">
        <f t="shared" si="22"/>
        <v>0.4752468156206227</v>
      </c>
    </row>
    <row r="274" spans="1:5" ht="12.75">
      <c r="A274" s="33">
        <v>4110</v>
      </c>
      <c r="B274" s="6" t="s">
        <v>180</v>
      </c>
      <c r="C274" s="7">
        <v>1680.06</v>
      </c>
      <c r="D274" s="7">
        <v>699.75</v>
      </c>
      <c r="E274" s="147">
        <f t="shared" si="22"/>
        <v>0.4165029820363559</v>
      </c>
    </row>
    <row r="275" spans="1:5" ht="12.75">
      <c r="A275" s="33">
        <v>4120</v>
      </c>
      <c r="B275" s="6" t="s">
        <v>5</v>
      </c>
      <c r="C275" s="7">
        <v>239.45</v>
      </c>
      <c r="D275" s="7">
        <v>99.7</v>
      </c>
      <c r="E275" s="147">
        <f t="shared" si="22"/>
        <v>0.4163708498642723</v>
      </c>
    </row>
    <row r="276" spans="1:5" s="3" customFormat="1" ht="12.75">
      <c r="A276" s="129" t="s">
        <v>199</v>
      </c>
      <c r="B276" s="99" t="s">
        <v>200</v>
      </c>
      <c r="C276" s="100">
        <f aca="true" t="shared" si="23" ref="C276:D278">SUM(C279)</f>
        <v>8000</v>
      </c>
      <c r="D276" s="100">
        <f t="shared" si="23"/>
        <v>0</v>
      </c>
      <c r="E276" s="140">
        <f>D276/C276</f>
        <v>0</v>
      </c>
    </row>
    <row r="277" spans="1:5" s="20" customFormat="1" ht="12.75">
      <c r="A277" s="76" t="s">
        <v>168</v>
      </c>
      <c r="B277" s="65" t="s">
        <v>170</v>
      </c>
      <c r="C277" s="81">
        <f t="shared" si="23"/>
        <v>8000</v>
      </c>
      <c r="D277" s="81">
        <f t="shared" si="23"/>
        <v>0</v>
      </c>
      <c r="E277" s="146">
        <f>D277/C277</f>
        <v>0</v>
      </c>
    </row>
    <row r="278" spans="1:5" s="16" customFormat="1" ht="12.75">
      <c r="A278" s="32"/>
      <c r="B278" s="17" t="s">
        <v>171</v>
      </c>
      <c r="C278" s="18">
        <f t="shared" si="23"/>
        <v>0</v>
      </c>
      <c r="D278" s="18">
        <f t="shared" si="23"/>
        <v>0</v>
      </c>
      <c r="E278" s="143"/>
    </row>
    <row r="279" spans="1:5" s="3" customFormat="1" ht="12.75">
      <c r="A279" s="131" t="s">
        <v>201</v>
      </c>
      <c r="B279" s="103" t="s">
        <v>202</v>
      </c>
      <c r="C279" s="105">
        <f>SUM(C280:C281)</f>
        <v>8000</v>
      </c>
      <c r="D279" s="105">
        <f>SUM(D280:D281)</f>
        <v>0</v>
      </c>
      <c r="E279" s="144">
        <f>D279/C279</f>
        <v>0</v>
      </c>
    </row>
    <row r="280" spans="1:5" s="20" customFormat="1" ht="12.75">
      <c r="A280" s="76" t="s">
        <v>168</v>
      </c>
      <c r="B280" s="65" t="s">
        <v>170</v>
      </c>
      <c r="C280" s="81">
        <f>SUM(C282:C283)</f>
        <v>8000</v>
      </c>
      <c r="D280" s="81">
        <f>SUM(D282:D283)</f>
        <v>0</v>
      </c>
      <c r="E280" s="146">
        <f>D280/C280</f>
        <v>0</v>
      </c>
    </row>
    <row r="281" spans="1:5" s="23" customFormat="1" ht="12.75">
      <c r="A281" s="39"/>
      <c r="B281" s="22" t="s">
        <v>171</v>
      </c>
      <c r="C281" s="113">
        <v>0</v>
      </c>
      <c r="D281" s="113">
        <v>0</v>
      </c>
      <c r="E281" s="155"/>
    </row>
    <row r="282" spans="1:5" s="10" customFormat="1" ht="25.5">
      <c r="A282" s="33">
        <v>3020</v>
      </c>
      <c r="B282" s="63" t="s">
        <v>2</v>
      </c>
      <c r="C282" s="7">
        <v>5000</v>
      </c>
      <c r="D282" s="7">
        <v>0</v>
      </c>
      <c r="E282" s="147">
        <f aca="true" t="shared" si="24" ref="E282:E289">D282/C282</f>
        <v>0</v>
      </c>
    </row>
    <row r="283" spans="1:5" s="10" customFormat="1" ht="12.75">
      <c r="A283" s="33">
        <v>4300</v>
      </c>
      <c r="B283" s="63" t="s">
        <v>8</v>
      </c>
      <c r="C283" s="7">
        <v>3000</v>
      </c>
      <c r="D283" s="7">
        <v>0</v>
      </c>
      <c r="E283" s="147">
        <f t="shared" si="24"/>
        <v>0</v>
      </c>
    </row>
    <row r="284" spans="1:5" s="3" customFormat="1" ht="25.5">
      <c r="A284" s="129" t="s">
        <v>74</v>
      </c>
      <c r="B284" s="99" t="s">
        <v>75</v>
      </c>
      <c r="C284" s="100">
        <f aca="true" t="shared" si="25" ref="C284:D286">SUM(C287,C304,C313,C335)</f>
        <v>2614314.03</v>
      </c>
      <c r="D284" s="100">
        <f t="shared" si="25"/>
        <v>1250367.78</v>
      </c>
      <c r="E284" s="140">
        <f t="shared" si="24"/>
        <v>0.4782775770820463</v>
      </c>
    </row>
    <row r="285" spans="1:5" s="20" customFormat="1" ht="12.75">
      <c r="A285" s="76" t="s">
        <v>168</v>
      </c>
      <c r="B285" s="65" t="s">
        <v>170</v>
      </c>
      <c r="C285" s="81">
        <f t="shared" si="25"/>
        <v>2413548.7199999997</v>
      </c>
      <c r="D285" s="81">
        <f t="shared" si="25"/>
        <v>1080718.47</v>
      </c>
      <c r="E285" s="146">
        <f t="shared" si="24"/>
        <v>0.44777155772517413</v>
      </c>
    </row>
    <row r="286" spans="1:5" s="16" customFormat="1" ht="12.75">
      <c r="A286" s="32"/>
      <c r="B286" s="17" t="s">
        <v>171</v>
      </c>
      <c r="C286" s="18">
        <f t="shared" si="25"/>
        <v>200765.31</v>
      </c>
      <c r="D286" s="18">
        <f t="shared" si="25"/>
        <v>169649.31</v>
      </c>
      <c r="E286" s="143">
        <f t="shared" si="24"/>
        <v>0.845013065255148</v>
      </c>
    </row>
    <row r="287" spans="1:5" s="3" customFormat="1" ht="12.75">
      <c r="A287" s="131" t="s">
        <v>76</v>
      </c>
      <c r="B287" s="103" t="s">
        <v>77</v>
      </c>
      <c r="C287" s="105">
        <f>SUM(C288:C289)</f>
        <v>559161.53</v>
      </c>
      <c r="D287" s="105">
        <f>SUM(D288:D289)</f>
        <v>241460.79</v>
      </c>
      <c r="E287" s="144">
        <f t="shared" si="24"/>
        <v>0.4318265421442709</v>
      </c>
    </row>
    <row r="288" spans="1:5" s="20" customFormat="1" ht="12.75">
      <c r="A288" s="76" t="s">
        <v>168</v>
      </c>
      <c r="B288" s="65" t="s">
        <v>170</v>
      </c>
      <c r="C288" s="81">
        <f>SUM(C290:C302)</f>
        <v>528396.22</v>
      </c>
      <c r="D288" s="81">
        <f>SUM(D290:D302)</f>
        <v>241460.79</v>
      </c>
      <c r="E288" s="146">
        <f t="shared" si="24"/>
        <v>0.4569691849801651</v>
      </c>
    </row>
    <row r="289" spans="1:5" s="23" customFormat="1" ht="12.75">
      <c r="A289" s="39"/>
      <c r="B289" s="22" t="s">
        <v>171</v>
      </c>
      <c r="C289" s="113">
        <f>SUM(C303)</f>
        <v>30765.31</v>
      </c>
      <c r="D289" s="113">
        <f>SUM(D303)</f>
        <v>0</v>
      </c>
      <c r="E289" s="146">
        <f t="shared" si="24"/>
        <v>0</v>
      </c>
    </row>
    <row r="290" spans="1:5" s="23" customFormat="1" ht="25.5">
      <c r="A290" s="33">
        <v>3020</v>
      </c>
      <c r="B290" s="6" t="s">
        <v>2</v>
      </c>
      <c r="C290" s="7">
        <v>37680.02</v>
      </c>
      <c r="D290" s="7">
        <v>25627.35</v>
      </c>
      <c r="E290" s="146">
        <f aca="true" t="shared" si="26" ref="E290:E303">D290/C290</f>
        <v>0.6801310084230316</v>
      </c>
    </row>
    <row r="291" spans="1:5" ht="12.75">
      <c r="A291" s="33">
        <v>4110</v>
      </c>
      <c r="B291" s="6" t="s">
        <v>4</v>
      </c>
      <c r="C291" s="7">
        <v>7671.9</v>
      </c>
      <c r="D291" s="7">
        <v>2647.26</v>
      </c>
      <c r="E291" s="146">
        <f t="shared" si="26"/>
        <v>0.34505924216947564</v>
      </c>
    </row>
    <row r="292" spans="1:5" ht="12.75">
      <c r="A292" s="33">
        <v>4170</v>
      </c>
      <c r="B292" s="6" t="s">
        <v>6</v>
      </c>
      <c r="C292" s="7">
        <v>146400</v>
      </c>
      <c r="D292" s="7">
        <v>58071.12</v>
      </c>
      <c r="E292" s="146">
        <f t="shared" si="26"/>
        <v>0.3966606557377049</v>
      </c>
    </row>
    <row r="293" spans="1:6" ht="12.75">
      <c r="A293" s="33">
        <v>4210</v>
      </c>
      <c r="B293" s="6" t="s">
        <v>7</v>
      </c>
      <c r="C293" s="7">
        <v>161360.56</v>
      </c>
      <c r="D293" s="7">
        <v>77770.04</v>
      </c>
      <c r="E293" s="146">
        <f t="shared" si="26"/>
        <v>0.4819643660136033</v>
      </c>
      <c r="F293" s="79"/>
    </row>
    <row r="294" spans="1:6" ht="12.75">
      <c r="A294" s="33">
        <v>4220</v>
      </c>
      <c r="B294" s="6" t="s">
        <v>322</v>
      </c>
      <c r="C294" s="7">
        <v>5000</v>
      </c>
      <c r="D294" s="7">
        <v>0</v>
      </c>
      <c r="E294" s="146">
        <f t="shared" si="26"/>
        <v>0</v>
      </c>
      <c r="F294" s="79"/>
    </row>
    <row r="295" spans="1:5" ht="25.5">
      <c r="A295" s="33">
        <v>4240</v>
      </c>
      <c r="B295" s="6" t="s">
        <v>20</v>
      </c>
      <c r="C295" s="7">
        <v>1430</v>
      </c>
      <c r="D295" s="7">
        <v>0</v>
      </c>
      <c r="E295" s="146">
        <f t="shared" si="26"/>
        <v>0</v>
      </c>
    </row>
    <row r="296" spans="1:5" ht="12.75">
      <c r="A296" s="33">
        <v>4260</v>
      </c>
      <c r="B296" s="6" t="s">
        <v>13</v>
      </c>
      <c r="C296" s="7">
        <v>37606.74</v>
      </c>
      <c r="D296" s="7">
        <v>21447.17</v>
      </c>
      <c r="E296" s="146">
        <f t="shared" si="26"/>
        <v>0.5703012279181869</v>
      </c>
    </row>
    <row r="297" spans="1:5" ht="12.75">
      <c r="A297" s="33">
        <v>4270</v>
      </c>
      <c r="B297" s="6" t="s">
        <v>0</v>
      </c>
      <c r="C297" s="7">
        <v>10000</v>
      </c>
      <c r="D297" s="7">
        <v>0</v>
      </c>
      <c r="E297" s="146">
        <f t="shared" si="26"/>
        <v>0</v>
      </c>
    </row>
    <row r="298" spans="1:5" ht="12.75">
      <c r="A298" s="33">
        <v>4280</v>
      </c>
      <c r="B298" s="6" t="s">
        <v>23</v>
      </c>
      <c r="C298" s="7">
        <v>10000</v>
      </c>
      <c r="D298" s="7">
        <v>1680</v>
      </c>
      <c r="E298" s="146">
        <f t="shared" si="26"/>
        <v>0.168</v>
      </c>
    </row>
    <row r="299" spans="1:5" ht="12.75">
      <c r="A299" s="33">
        <v>4300</v>
      </c>
      <c r="B299" s="6" t="s">
        <v>8</v>
      </c>
      <c r="C299" s="7">
        <v>16047</v>
      </c>
      <c r="D299" s="7">
        <v>6370.33</v>
      </c>
      <c r="E299" s="146">
        <f t="shared" si="26"/>
        <v>0.39697949772543156</v>
      </c>
    </row>
    <row r="300" spans="1:5" ht="48" customHeight="1">
      <c r="A300" s="33">
        <v>4360</v>
      </c>
      <c r="B300" s="6" t="s">
        <v>206</v>
      </c>
      <c r="C300" s="7">
        <v>5000</v>
      </c>
      <c r="D300" s="7">
        <v>1473.42</v>
      </c>
      <c r="E300" s="146">
        <f t="shared" si="26"/>
        <v>0.294684</v>
      </c>
    </row>
    <row r="301" spans="1:5" ht="48" customHeight="1">
      <c r="A301" s="33">
        <v>4410</v>
      </c>
      <c r="B301" s="6" t="s">
        <v>257</v>
      </c>
      <c r="C301" s="7">
        <v>200</v>
      </c>
      <c r="D301" s="7">
        <v>0</v>
      </c>
      <c r="E301" s="146">
        <f t="shared" si="26"/>
        <v>0</v>
      </c>
    </row>
    <row r="302" spans="1:5" ht="12.75">
      <c r="A302" s="33">
        <v>4430</v>
      </c>
      <c r="B302" s="6" t="s">
        <v>9</v>
      </c>
      <c r="C302" s="7">
        <v>90000</v>
      </c>
      <c r="D302" s="7">
        <v>46374.1</v>
      </c>
      <c r="E302" s="146">
        <f t="shared" si="26"/>
        <v>0.5152677777777778</v>
      </c>
    </row>
    <row r="303" spans="1:5" ht="25.5">
      <c r="A303" s="33">
        <v>6060</v>
      </c>
      <c r="B303" s="63" t="s">
        <v>11</v>
      </c>
      <c r="C303" s="7">
        <v>30765.31</v>
      </c>
      <c r="D303" s="7">
        <v>0</v>
      </c>
      <c r="E303" s="146">
        <f t="shared" si="26"/>
        <v>0</v>
      </c>
    </row>
    <row r="304" spans="1:5" s="3" customFormat="1" ht="12.75">
      <c r="A304" s="131" t="s">
        <v>78</v>
      </c>
      <c r="B304" s="103" t="s">
        <v>79</v>
      </c>
      <c r="C304" s="105">
        <f>SUM(C305:C306)</f>
        <v>37000</v>
      </c>
      <c r="D304" s="105">
        <f>SUM(D305:D306)</f>
        <v>14070.55</v>
      </c>
      <c r="E304" s="144">
        <f>D304/C304</f>
        <v>0.3802851351351351</v>
      </c>
    </row>
    <row r="305" spans="1:5" s="20" customFormat="1" ht="12.75">
      <c r="A305" s="76" t="s">
        <v>168</v>
      </c>
      <c r="B305" s="65" t="s">
        <v>170</v>
      </c>
      <c r="C305" s="81">
        <f>SUM(C307:C312)</f>
        <v>37000</v>
      </c>
      <c r="D305" s="81">
        <f>SUM(D307:D312)</f>
        <v>14070.55</v>
      </c>
      <c r="E305" s="146">
        <f>D305/C305</f>
        <v>0.3802851351351351</v>
      </c>
    </row>
    <row r="306" spans="1:5" s="16" customFormat="1" ht="12.75">
      <c r="A306" s="32"/>
      <c r="B306" s="17" t="s">
        <v>171</v>
      </c>
      <c r="C306" s="18">
        <v>0</v>
      </c>
      <c r="D306" s="18">
        <v>0</v>
      </c>
      <c r="E306" s="146"/>
    </row>
    <row r="307" spans="1:5" ht="25.5">
      <c r="A307" s="33">
        <v>4010</v>
      </c>
      <c r="B307" s="6" t="s">
        <v>3</v>
      </c>
      <c r="C307" s="7">
        <v>9905.9</v>
      </c>
      <c r="D307" s="7">
        <v>4768.53</v>
      </c>
      <c r="E307" s="146">
        <f aca="true" t="shared" si="27" ref="E307:E314">D307/C307</f>
        <v>0.4813828122633986</v>
      </c>
    </row>
    <row r="308" spans="1:6" ht="12.75">
      <c r="A308" s="33">
        <v>4110</v>
      </c>
      <c r="B308" s="6" t="s">
        <v>4</v>
      </c>
      <c r="C308" s="7">
        <v>1702.82</v>
      </c>
      <c r="D308" s="7">
        <v>718.4</v>
      </c>
      <c r="E308" s="146">
        <f t="shared" si="27"/>
        <v>0.42188839689456314</v>
      </c>
      <c r="F308" s="1"/>
    </row>
    <row r="309" spans="1:5" ht="12.75">
      <c r="A309" s="33">
        <v>4120</v>
      </c>
      <c r="B309" s="6" t="s">
        <v>5</v>
      </c>
      <c r="C309" s="7">
        <v>242.69</v>
      </c>
      <c r="D309" s="7">
        <v>102.4</v>
      </c>
      <c r="E309" s="146">
        <f t="shared" si="27"/>
        <v>0.42193745106926533</v>
      </c>
    </row>
    <row r="310" spans="1:5" s="5" customFormat="1" ht="12.75">
      <c r="A310" s="34">
        <v>4210</v>
      </c>
      <c r="B310" s="8" t="s">
        <v>7</v>
      </c>
      <c r="C310" s="9">
        <v>5000</v>
      </c>
      <c r="D310" s="9">
        <v>0</v>
      </c>
      <c r="E310" s="146">
        <f t="shared" si="27"/>
        <v>0</v>
      </c>
    </row>
    <row r="311" spans="1:5" s="5" customFormat="1" ht="12.75">
      <c r="A311" s="34">
        <v>4300</v>
      </c>
      <c r="B311" s="8" t="s">
        <v>8</v>
      </c>
      <c r="C311" s="9">
        <v>20000</v>
      </c>
      <c r="D311" s="9">
        <v>8481.22</v>
      </c>
      <c r="E311" s="146">
        <f t="shared" si="27"/>
        <v>0.42406099999999997</v>
      </c>
    </row>
    <row r="312" spans="1:5" s="5" customFormat="1" ht="25.5">
      <c r="A312" s="34">
        <v>4710</v>
      </c>
      <c r="B312" s="63" t="s">
        <v>340</v>
      </c>
      <c r="C312" s="9">
        <v>148.59</v>
      </c>
      <c r="D312" s="9">
        <v>0</v>
      </c>
      <c r="E312" s="146">
        <f t="shared" si="27"/>
        <v>0</v>
      </c>
    </row>
    <row r="313" spans="1:5" s="3" customFormat="1" ht="12.75">
      <c r="A313" s="131" t="s">
        <v>80</v>
      </c>
      <c r="B313" s="103" t="s">
        <v>81</v>
      </c>
      <c r="C313" s="105">
        <f>SUM(C314:C315)</f>
        <v>1804669.4999999998</v>
      </c>
      <c r="D313" s="105">
        <f>SUM(D314:D315)</f>
        <v>825187.1299999999</v>
      </c>
      <c r="E313" s="144">
        <f t="shared" si="27"/>
        <v>0.4572511088595446</v>
      </c>
    </row>
    <row r="314" spans="1:5" s="20" customFormat="1" ht="12.75">
      <c r="A314" s="76" t="s">
        <v>168</v>
      </c>
      <c r="B314" s="65" t="s">
        <v>170</v>
      </c>
      <c r="C314" s="81">
        <f>SUM(C316:C334)</f>
        <v>1804669.4999999998</v>
      </c>
      <c r="D314" s="81">
        <f>SUM(D316:D334)</f>
        <v>825187.1299999999</v>
      </c>
      <c r="E314" s="146">
        <f t="shared" si="27"/>
        <v>0.4572511088595446</v>
      </c>
    </row>
    <row r="315" spans="1:5" s="16" customFormat="1" ht="12.75">
      <c r="A315" s="32"/>
      <c r="B315" s="17" t="s">
        <v>171</v>
      </c>
      <c r="C315" s="18">
        <v>0</v>
      </c>
      <c r="D315" s="18">
        <v>0</v>
      </c>
      <c r="E315" s="146"/>
    </row>
    <row r="316" spans="1:5" s="16" customFormat="1" ht="25.5">
      <c r="A316" s="33">
        <v>3020</v>
      </c>
      <c r="B316" s="63" t="s">
        <v>185</v>
      </c>
      <c r="C316" s="7">
        <v>13169.64</v>
      </c>
      <c r="D316" s="7">
        <v>6669.64</v>
      </c>
      <c r="E316" s="146">
        <f aca="true" t="shared" si="28" ref="E316:E336">D316/C316</f>
        <v>0.5064405708888019</v>
      </c>
    </row>
    <row r="317" spans="1:5" ht="25.5">
      <c r="A317" s="33">
        <v>4010</v>
      </c>
      <c r="B317" s="6" t="s">
        <v>3</v>
      </c>
      <c r="C317" s="7">
        <v>1216546</v>
      </c>
      <c r="D317" s="7">
        <v>557420.7</v>
      </c>
      <c r="E317" s="146">
        <f t="shared" si="28"/>
        <v>0.458199443342052</v>
      </c>
    </row>
    <row r="318" spans="1:5" ht="12.75">
      <c r="A318" s="33">
        <v>4040</v>
      </c>
      <c r="B318" s="6" t="s">
        <v>18</v>
      </c>
      <c r="C318" s="7">
        <v>102728.91</v>
      </c>
      <c r="D318" s="7">
        <v>75405.89</v>
      </c>
      <c r="E318" s="146">
        <f t="shared" si="28"/>
        <v>0.7340279381918877</v>
      </c>
    </row>
    <row r="319" spans="1:5" ht="12.75">
      <c r="A319" s="33">
        <v>4110</v>
      </c>
      <c r="B319" s="6" t="s">
        <v>4</v>
      </c>
      <c r="C319" s="7">
        <v>209984.49</v>
      </c>
      <c r="D319" s="7">
        <v>96525.99</v>
      </c>
      <c r="E319" s="146">
        <f t="shared" si="28"/>
        <v>0.4596815221924248</v>
      </c>
    </row>
    <row r="320" spans="1:5" ht="12.75">
      <c r="A320" s="33">
        <v>4120</v>
      </c>
      <c r="B320" s="6" t="s">
        <v>5</v>
      </c>
      <c r="C320" s="7">
        <v>32126.96</v>
      </c>
      <c r="D320" s="7">
        <v>11275.73</v>
      </c>
      <c r="E320" s="146">
        <f t="shared" si="28"/>
        <v>0.35097407286590454</v>
      </c>
    </row>
    <row r="321" spans="1:5" ht="38.25">
      <c r="A321" s="33">
        <v>4140</v>
      </c>
      <c r="B321" s="6" t="s">
        <v>19</v>
      </c>
      <c r="C321" s="7">
        <v>36000</v>
      </c>
      <c r="D321" s="7">
        <v>12918</v>
      </c>
      <c r="E321" s="146">
        <f t="shared" si="28"/>
        <v>0.35883333333333334</v>
      </c>
    </row>
    <row r="322" spans="1:5" ht="12.75">
      <c r="A322" s="33">
        <v>4170</v>
      </c>
      <c r="B322" s="6" t="s">
        <v>177</v>
      </c>
      <c r="C322" s="7">
        <v>49080</v>
      </c>
      <c r="D322" s="7">
        <v>21336.13</v>
      </c>
      <c r="E322" s="146">
        <f t="shared" si="28"/>
        <v>0.4347214751426243</v>
      </c>
    </row>
    <row r="323" spans="1:5" ht="12.75">
      <c r="A323" s="33">
        <v>4210</v>
      </c>
      <c r="B323" s="63" t="s">
        <v>7</v>
      </c>
      <c r="C323" s="7">
        <v>50400</v>
      </c>
      <c r="D323" s="7">
        <v>9043.13</v>
      </c>
      <c r="E323" s="146">
        <f t="shared" si="28"/>
        <v>0.1794271825396825</v>
      </c>
    </row>
    <row r="324" spans="1:5" ht="25.5">
      <c r="A324" s="33">
        <v>4240</v>
      </c>
      <c r="B324" s="6" t="s">
        <v>20</v>
      </c>
      <c r="C324" s="7">
        <v>500</v>
      </c>
      <c r="D324" s="7">
        <v>0</v>
      </c>
      <c r="E324" s="146">
        <f t="shared" si="28"/>
        <v>0</v>
      </c>
    </row>
    <row r="325" spans="1:5" ht="12.75">
      <c r="A325" s="33">
        <v>4270</v>
      </c>
      <c r="B325" s="6" t="s">
        <v>0</v>
      </c>
      <c r="C325" s="7">
        <v>5000</v>
      </c>
      <c r="D325" s="7">
        <v>0</v>
      </c>
      <c r="E325" s="146">
        <f t="shared" si="28"/>
        <v>0</v>
      </c>
    </row>
    <row r="326" spans="1:5" ht="12.75">
      <c r="A326" s="33">
        <v>4280</v>
      </c>
      <c r="B326" s="6" t="s">
        <v>23</v>
      </c>
      <c r="C326" s="7">
        <v>2500</v>
      </c>
      <c r="D326" s="7">
        <v>270</v>
      </c>
      <c r="E326" s="146">
        <f t="shared" si="28"/>
        <v>0.108</v>
      </c>
    </row>
    <row r="327" spans="1:5" ht="12.75">
      <c r="A327" s="33">
        <v>4300</v>
      </c>
      <c r="B327" s="63" t="s">
        <v>8</v>
      </c>
      <c r="C327" s="7">
        <v>8037.5</v>
      </c>
      <c r="D327" s="7">
        <v>5559.02</v>
      </c>
      <c r="E327" s="146">
        <f t="shared" si="28"/>
        <v>0.6916354587869363</v>
      </c>
    </row>
    <row r="328" spans="1:5" ht="25.5">
      <c r="A328" s="33">
        <v>4360</v>
      </c>
      <c r="B328" s="6" t="s">
        <v>242</v>
      </c>
      <c r="C328" s="7">
        <v>2500</v>
      </c>
      <c r="D328" s="7">
        <v>984.57</v>
      </c>
      <c r="E328" s="146">
        <f t="shared" si="28"/>
        <v>0.393828</v>
      </c>
    </row>
    <row r="329" spans="1:5" ht="12.75">
      <c r="A329" s="33">
        <v>4410</v>
      </c>
      <c r="B329" s="63" t="s">
        <v>16</v>
      </c>
      <c r="C329" s="7">
        <v>500</v>
      </c>
      <c r="D329" s="7">
        <v>0</v>
      </c>
      <c r="E329" s="146">
        <f t="shared" si="28"/>
        <v>0</v>
      </c>
    </row>
    <row r="330" spans="1:5" ht="12.75">
      <c r="A330" s="33">
        <v>4430</v>
      </c>
      <c r="B330" s="6" t="s">
        <v>9</v>
      </c>
      <c r="C330" s="7">
        <v>6450</v>
      </c>
      <c r="D330" s="7">
        <v>25.3</v>
      </c>
      <c r="E330" s="146">
        <f t="shared" si="28"/>
        <v>0.003922480620155039</v>
      </c>
    </row>
    <row r="331" spans="1:5" ht="25.5">
      <c r="A331" s="33">
        <v>4440</v>
      </c>
      <c r="B331" s="6" t="s">
        <v>24</v>
      </c>
      <c r="C331" s="7">
        <v>41000</v>
      </c>
      <c r="D331" s="7">
        <v>27253.57</v>
      </c>
      <c r="E331" s="146">
        <f t="shared" si="28"/>
        <v>0.6647212195121951</v>
      </c>
    </row>
    <row r="332" spans="1:5" ht="25.5">
      <c r="A332" s="33">
        <v>4610</v>
      </c>
      <c r="B332" s="63" t="s">
        <v>22</v>
      </c>
      <c r="C332" s="7">
        <v>2000</v>
      </c>
      <c r="D332" s="7">
        <v>0</v>
      </c>
      <c r="E332" s="146">
        <f t="shared" si="28"/>
        <v>0</v>
      </c>
    </row>
    <row r="333" spans="1:5" ht="25.5">
      <c r="A333" s="33">
        <v>4700</v>
      </c>
      <c r="B333" s="63" t="s">
        <v>25</v>
      </c>
      <c r="C333" s="7">
        <v>6000</v>
      </c>
      <c r="D333" s="7">
        <v>0</v>
      </c>
      <c r="E333" s="146">
        <f t="shared" si="28"/>
        <v>0</v>
      </c>
    </row>
    <row r="334" spans="1:5" s="5" customFormat="1" ht="25.5">
      <c r="A334" s="34">
        <v>4710</v>
      </c>
      <c r="B334" s="63" t="s">
        <v>340</v>
      </c>
      <c r="C334" s="9">
        <v>20146</v>
      </c>
      <c r="D334" s="9">
        <v>499.46</v>
      </c>
      <c r="E334" s="146">
        <f t="shared" si="28"/>
        <v>0.024792018266653428</v>
      </c>
    </row>
    <row r="335" spans="1:5" s="3" customFormat="1" ht="12.75">
      <c r="A335" s="131" t="s">
        <v>343</v>
      </c>
      <c r="B335" s="103" t="s">
        <v>40</v>
      </c>
      <c r="C335" s="105">
        <f>SUM(C336:C337)</f>
        <v>213483</v>
      </c>
      <c r="D335" s="105">
        <f>SUM(D336:D337)</f>
        <v>169649.31</v>
      </c>
      <c r="E335" s="144">
        <f t="shared" si="28"/>
        <v>0.7946736274082714</v>
      </c>
    </row>
    <row r="336" spans="1:5" s="20" customFormat="1" ht="12.75">
      <c r="A336" s="76" t="s">
        <v>168</v>
      </c>
      <c r="B336" s="65" t="s">
        <v>170</v>
      </c>
      <c r="C336" s="81">
        <f>SUM(C338:C341)</f>
        <v>43483</v>
      </c>
      <c r="D336" s="81">
        <f>SUM(D338:D341)</f>
        <v>0</v>
      </c>
      <c r="E336" s="146">
        <f t="shared" si="28"/>
        <v>0</v>
      </c>
    </row>
    <row r="337" spans="1:5" s="16" customFormat="1" ht="12.75">
      <c r="A337" s="32"/>
      <c r="B337" s="17" t="s">
        <v>171</v>
      </c>
      <c r="C337" s="18">
        <f>SUM(C342)</f>
        <v>170000</v>
      </c>
      <c r="D337" s="18">
        <f>SUM(D342)</f>
        <v>169649.31</v>
      </c>
      <c r="E337" s="146">
        <f aca="true" t="shared" si="29" ref="E337:E342">D337/C337</f>
        <v>0.9979371176470588</v>
      </c>
    </row>
    <row r="338" spans="1:5" s="16" customFormat="1" ht="12.75">
      <c r="A338" s="33">
        <v>4210</v>
      </c>
      <c r="B338" s="63" t="s">
        <v>7</v>
      </c>
      <c r="C338" s="7">
        <v>5400</v>
      </c>
      <c r="D338" s="7">
        <v>0</v>
      </c>
      <c r="E338" s="146">
        <f t="shared" si="29"/>
        <v>0</v>
      </c>
    </row>
    <row r="339" spans="1:5" ht="12.75">
      <c r="A339" s="33">
        <v>4300</v>
      </c>
      <c r="B339" s="63" t="s">
        <v>8</v>
      </c>
      <c r="C339" s="7">
        <v>20003</v>
      </c>
      <c r="D339" s="7">
        <v>0</v>
      </c>
      <c r="E339" s="146">
        <f t="shared" si="29"/>
        <v>0</v>
      </c>
    </row>
    <row r="340" spans="1:5" ht="12.75">
      <c r="A340" s="33">
        <v>4410</v>
      </c>
      <c r="B340" s="63" t="s">
        <v>16</v>
      </c>
      <c r="C340" s="7">
        <v>2030</v>
      </c>
      <c r="D340" s="7">
        <v>0</v>
      </c>
      <c r="E340" s="146">
        <f t="shared" si="29"/>
        <v>0</v>
      </c>
    </row>
    <row r="341" spans="1:5" ht="25.5">
      <c r="A341" s="33">
        <v>4700</v>
      </c>
      <c r="B341" s="63" t="s">
        <v>25</v>
      </c>
      <c r="C341" s="7">
        <v>16050</v>
      </c>
      <c r="D341" s="7">
        <v>0</v>
      </c>
      <c r="E341" s="146">
        <f t="shared" si="29"/>
        <v>0</v>
      </c>
    </row>
    <row r="342" spans="1:5" s="10" customFormat="1" ht="25.5">
      <c r="A342" s="35">
        <v>6050</v>
      </c>
      <c r="B342" s="11" t="s">
        <v>1</v>
      </c>
      <c r="C342" s="54">
        <v>170000</v>
      </c>
      <c r="D342" s="54">
        <v>169649.31</v>
      </c>
      <c r="E342" s="146">
        <f t="shared" si="29"/>
        <v>0.9979371176470588</v>
      </c>
    </row>
    <row r="343" spans="1:5" s="3" customFormat="1" ht="12.75">
      <c r="A343" s="129" t="s">
        <v>82</v>
      </c>
      <c r="B343" s="99" t="s">
        <v>83</v>
      </c>
      <c r="C343" s="100">
        <f>SUM(C345)</f>
        <v>2925000</v>
      </c>
      <c r="D343" s="100">
        <f>SUM(D345)</f>
        <v>793574.51</v>
      </c>
      <c r="E343" s="140">
        <f aca="true" t="shared" si="30" ref="E343:E351">D343/C343</f>
        <v>0.2713075247863248</v>
      </c>
    </row>
    <row r="344" spans="1:5" s="20" customFormat="1" ht="12.75">
      <c r="A344" s="76" t="s">
        <v>168</v>
      </c>
      <c r="B344" s="65" t="s">
        <v>170</v>
      </c>
      <c r="C344" s="72">
        <f>SUM(C346)</f>
        <v>2925000</v>
      </c>
      <c r="D344" s="72">
        <f>SUM(D346)</f>
        <v>793574.51</v>
      </c>
      <c r="E344" s="154">
        <f t="shared" si="30"/>
        <v>0.2713075247863248</v>
      </c>
    </row>
    <row r="345" spans="1:5" s="3" customFormat="1" ht="54.75" customHeight="1">
      <c r="A345" s="131" t="s">
        <v>84</v>
      </c>
      <c r="B345" s="103" t="s">
        <v>85</v>
      </c>
      <c r="C345" s="104">
        <f>SUM(C347:C348)</f>
        <v>2925000</v>
      </c>
      <c r="D345" s="104">
        <f>SUM(D347:D348)</f>
        <v>793574.51</v>
      </c>
      <c r="E345" s="145">
        <f t="shared" si="30"/>
        <v>0.2713075247863248</v>
      </c>
    </row>
    <row r="346" spans="1:5" s="20" customFormat="1" ht="12.75">
      <c r="A346" s="76" t="s">
        <v>168</v>
      </c>
      <c r="B346" s="65" t="s">
        <v>170</v>
      </c>
      <c r="C346" s="72">
        <f>SUM(C347:C348)</f>
        <v>2925000</v>
      </c>
      <c r="D346" s="72">
        <f>SUM(D347:D348)</f>
        <v>793574.51</v>
      </c>
      <c r="E346" s="154">
        <f t="shared" si="30"/>
        <v>0.2713075247863248</v>
      </c>
    </row>
    <row r="347" spans="1:5" s="20" customFormat="1" ht="12.75">
      <c r="A347" s="62">
        <v>4300</v>
      </c>
      <c r="B347" s="63" t="s">
        <v>8</v>
      </c>
      <c r="C347" s="112">
        <v>5000</v>
      </c>
      <c r="D347" s="112">
        <v>0</v>
      </c>
      <c r="E347" s="154">
        <f t="shared" si="30"/>
        <v>0</v>
      </c>
    </row>
    <row r="348" spans="1:5" ht="63" customHeight="1">
      <c r="A348" s="33">
        <v>8110</v>
      </c>
      <c r="B348" s="8" t="s">
        <v>216</v>
      </c>
      <c r="C348" s="9">
        <v>2920000</v>
      </c>
      <c r="D348" s="9">
        <v>793574.51</v>
      </c>
      <c r="E348" s="154">
        <f t="shared" si="30"/>
        <v>0.2717720924657534</v>
      </c>
    </row>
    <row r="349" spans="1:5" s="3" customFormat="1" ht="12.75">
      <c r="A349" s="129" t="s">
        <v>86</v>
      </c>
      <c r="B349" s="99" t="s">
        <v>87</v>
      </c>
      <c r="C349" s="100">
        <f>SUM(C354,C372,C359,C377)</f>
        <v>12082920.34</v>
      </c>
      <c r="D349" s="100">
        <f>SUM(D354,D372,D359,D377)</f>
        <v>8712616.37</v>
      </c>
      <c r="E349" s="140">
        <f t="shared" si="30"/>
        <v>0.7210687586143599</v>
      </c>
    </row>
    <row r="350" spans="1:5" s="20" customFormat="1" ht="12.75">
      <c r="A350" s="76" t="s">
        <v>168</v>
      </c>
      <c r="B350" s="65" t="s">
        <v>170</v>
      </c>
      <c r="C350" s="72">
        <f>SUM(C355,C373,C360,C378)</f>
        <v>2008920.34</v>
      </c>
      <c r="D350" s="72">
        <f>SUM(D355,D373,D360,D378)</f>
        <v>371956.37</v>
      </c>
      <c r="E350" s="154">
        <f t="shared" si="30"/>
        <v>0.18515237393634035</v>
      </c>
    </row>
    <row r="351" spans="1:5" s="19" customFormat="1" ht="12.75">
      <c r="A351" s="130"/>
      <c r="B351" s="43" t="s">
        <v>192</v>
      </c>
      <c r="C351" s="55">
        <f>SUM(C352:C353)</f>
        <v>10074000</v>
      </c>
      <c r="D351" s="55">
        <f>SUM(D352:D353)</f>
        <v>8340660</v>
      </c>
      <c r="E351" s="154">
        <f t="shared" si="30"/>
        <v>0.8279392495533056</v>
      </c>
    </row>
    <row r="352" spans="1:5" s="13" customFormat="1" ht="25.5">
      <c r="A352" s="31"/>
      <c r="B352" s="14" t="s">
        <v>194</v>
      </c>
      <c r="C352" s="15">
        <f>SUM(C362)</f>
        <v>10006000</v>
      </c>
      <c r="D352" s="15">
        <f>SUM(D362)</f>
        <v>8305660</v>
      </c>
      <c r="E352" s="154">
        <f>D352/C352</f>
        <v>0.8300679592244653</v>
      </c>
    </row>
    <row r="353" spans="1:5" s="13" customFormat="1" ht="12.75">
      <c r="A353" s="31"/>
      <c r="B353" s="22" t="s">
        <v>176</v>
      </c>
      <c r="C353" s="114">
        <f>SUM(C356)</f>
        <v>68000</v>
      </c>
      <c r="D353" s="114">
        <f>SUM(D356)</f>
        <v>35000</v>
      </c>
      <c r="E353" s="154">
        <f>D353/C353</f>
        <v>0.5147058823529411</v>
      </c>
    </row>
    <row r="354" spans="1:5" s="3" customFormat="1" ht="25.5">
      <c r="A354" s="131" t="s">
        <v>88</v>
      </c>
      <c r="B354" s="103" t="s">
        <v>236</v>
      </c>
      <c r="C354" s="104">
        <f>SUM(C355:C356)</f>
        <v>68000</v>
      </c>
      <c r="D354" s="104">
        <f>SUM(D355:D356)</f>
        <v>35000</v>
      </c>
      <c r="E354" s="145">
        <f>D354/C354</f>
        <v>0.5147058823529411</v>
      </c>
    </row>
    <row r="355" spans="1:5" s="20" customFormat="1" ht="12.75">
      <c r="A355" s="76" t="s">
        <v>168</v>
      </c>
      <c r="B355" s="65" t="s">
        <v>170</v>
      </c>
      <c r="C355" s="72">
        <v>0</v>
      </c>
      <c r="D355" s="72">
        <v>0</v>
      </c>
      <c r="E355" s="154"/>
    </row>
    <row r="356" spans="1:6" s="13" customFormat="1" ht="12.75">
      <c r="A356" s="31"/>
      <c r="B356" s="17" t="s">
        <v>198</v>
      </c>
      <c r="C356" s="115">
        <f>SUM(C357:C358)</f>
        <v>68000</v>
      </c>
      <c r="D356" s="115">
        <f>SUM(D357:D358)</f>
        <v>35000</v>
      </c>
      <c r="E356" s="156">
        <f aca="true" t="shared" si="31" ref="E356:E362">D356/C356</f>
        <v>0.5147058823529411</v>
      </c>
      <c r="F356" s="44"/>
    </row>
    <row r="357" spans="1:6" ht="76.5">
      <c r="A357" s="134">
        <v>6620</v>
      </c>
      <c r="B357" s="116" t="s">
        <v>217</v>
      </c>
      <c r="C357" s="117">
        <v>33000</v>
      </c>
      <c r="D357" s="117">
        <v>0</v>
      </c>
      <c r="E357" s="157">
        <f t="shared" si="31"/>
        <v>0</v>
      </c>
      <c r="F357" s="83"/>
    </row>
    <row r="358" spans="1:6" ht="63.75">
      <c r="A358" s="134">
        <v>6630</v>
      </c>
      <c r="B358" s="116" t="s">
        <v>302</v>
      </c>
      <c r="C358" s="117">
        <v>35000</v>
      </c>
      <c r="D358" s="117">
        <v>35000</v>
      </c>
      <c r="E358" s="157">
        <f>D358/C358</f>
        <v>1</v>
      </c>
      <c r="F358" s="83"/>
    </row>
    <row r="359" spans="1:5" s="3" customFormat="1" ht="12.75">
      <c r="A359" s="131" t="s">
        <v>267</v>
      </c>
      <c r="B359" s="103" t="s">
        <v>269</v>
      </c>
      <c r="C359" s="104">
        <f>SUM(C360:C361)</f>
        <v>10644030.64</v>
      </c>
      <c r="D359" s="104">
        <f>SUM(D360:D361)</f>
        <v>8546726.67</v>
      </c>
      <c r="E359" s="145">
        <f t="shared" si="31"/>
        <v>0.8029596079779793</v>
      </c>
    </row>
    <row r="360" spans="1:5" s="20" customFormat="1" ht="12.75">
      <c r="A360" s="76" t="s">
        <v>168</v>
      </c>
      <c r="B360" s="65" t="s">
        <v>170</v>
      </c>
      <c r="C360" s="72">
        <f>SUM(C364:C370)</f>
        <v>638030.64</v>
      </c>
      <c r="D360" s="72">
        <f>SUM(D364:D370)</f>
        <v>241066.67</v>
      </c>
      <c r="E360" s="154">
        <f t="shared" si="31"/>
        <v>0.37782929985932967</v>
      </c>
    </row>
    <row r="361" spans="1:5" s="19" customFormat="1" ht="12.75">
      <c r="A361" s="130"/>
      <c r="B361" s="43" t="s">
        <v>192</v>
      </c>
      <c r="C361" s="55">
        <f>SUM(C362:C363)</f>
        <v>10006000</v>
      </c>
      <c r="D361" s="55">
        <f>SUM(D362:D363)</f>
        <v>8305660</v>
      </c>
      <c r="E361" s="154">
        <f t="shared" si="31"/>
        <v>0.8300679592244653</v>
      </c>
    </row>
    <row r="362" spans="1:6" s="13" customFormat="1" ht="25.5">
      <c r="A362" s="31"/>
      <c r="B362" s="14" t="s">
        <v>194</v>
      </c>
      <c r="C362" s="15">
        <f>SUM(C371)</f>
        <v>10006000</v>
      </c>
      <c r="D362" s="15">
        <f>SUM(D371)</f>
        <v>8305660</v>
      </c>
      <c r="E362" s="154">
        <f t="shared" si="31"/>
        <v>0.8300679592244653</v>
      </c>
      <c r="F362" s="82"/>
    </row>
    <row r="363" spans="1:5" s="16" customFormat="1" ht="12.75">
      <c r="A363" s="32"/>
      <c r="B363" s="17" t="s">
        <v>171</v>
      </c>
      <c r="C363" s="18">
        <v>0</v>
      </c>
      <c r="D363" s="18">
        <v>0</v>
      </c>
      <c r="E363" s="154"/>
    </row>
    <row r="364" spans="1:5" s="16" customFormat="1" ht="89.25">
      <c r="A364" s="73">
        <v>2910</v>
      </c>
      <c r="B364" s="69" t="s">
        <v>299</v>
      </c>
      <c r="C364" s="111">
        <v>100</v>
      </c>
      <c r="D364" s="111">
        <v>100</v>
      </c>
      <c r="E364" s="154">
        <f aca="true" t="shared" si="32" ref="E364:E386">D364/C364</f>
        <v>1</v>
      </c>
    </row>
    <row r="365" spans="1:5" s="16" customFormat="1" ht="12.75">
      <c r="A365" s="221">
        <v>4210</v>
      </c>
      <c r="B365" s="63" t="s">
        <v>7</v>
      </c>
      <c r="C365" s="112">
        <v>20000</v>
      </c>
      <c r="D365" s="112">
        <v>20000</v>
      </c>
      <c r="E365" s="154">
        <f t="shared" si="32"/>
        <v>1</v>
      </c>
    </row>
    <row r="366" spans="1:6" ht="12.75">
      <c r="A366" s="73">
        <v>4300</v>
      </c>
      <c r="B366" s="63" t="s">
        <v>8</v>
      </c>
      <c r="C366" s="112">
        <v>315000</v>
      </c>
      <c r="D366" s="112">
        <v>220960.67</v>
      </c>
      <c r="E366" s="154">
        <f t="shared" si="32"/>
        <v>0.7014624444444445</v>
      </c>
      <c r="F366" s="47"/>
    </row>
    <row r="367" spans="1:6" ht="12.75">
      <c r="A367" s="73">
        <v>4530</v>
      </c>
      <c r="B367" s="63" t="s">
        <v>230</v>
      </c>
      <c r="C367" s="112">
        <v>302723.64</v>
      </c>
      <c r="D367" s="112">
        <v>0</v>
      </c>
      <c r="E367" s="154">
        <f t="shared" si="32"/>
        <v>0</v>
      </c>
      <c r="F367" s="47"/>
    </row>
    <row r="368" spans="1:6" ht="89.25">
      <c r="A368" s="73">
        <v>4560</v>
      </c>
      <c r="B368" s="63" t="s">
        <v>329</v>
      </c>
      <c r="C368" s="112">
        <v>7</v>
      </c>
      <c r="D368" s="112">
        <v>6</v>
      </c>
      <c r="E368" s="154">
        <f t="shared" si="32"/>
        <v>0.8571428571428571</v>
      </c>
      <c r="F368" s="47"/>
    </row>
    <row r="369" spans="1:6" ht="25.5">
      <c r="A369" s="73">
        <v>4680</v>
      </c>
      <c r="B369" s="63" t="s">
        <v>313</v>
      </c>
      <c r="C369" s="112">
        <v>100</v>
      </c>
      <c r="D369" s="112">
        <v>0</v>
      </c>
      <c r="E369" s="154">
        <f t="shared" si="32"/>
        <v>0</v>
      </c>
      <c r="F369" s="47"/>
    </row>
    <row r="370" spans="1:6" ht="25.5">
      <c r="A370" s="73">
        <v>4700</v>
      </c>
      <c r="B370" s="63" t="s">
        <v>183</v>
      </c>
      <c r="C370" s="112">
        <v>100</v>
      </c>
      <c r="D370" s="112">
        <v>0</v>
      </c>
      <c r="E370" s="154">
        <f t="shared" si="32"/>
        <v>0</v>
      </c>
      <c r="F370" s="47"/>
    </row>
    <row r="371" spans="1:6" ht="63.75">
      <c r="A371" s="73">
        <v>6030</v>
      </c>
      <c r="B371" s="63" t="s">
        <v>312</v>
      </c>
      <c r="C371" s="112">
        <v>10006000</v>
      </c>
      <c r="D371" s="112">
        <v>8305660</v>
      </c>
      <c r="E371" s="154">
        <f t="shared" si="32"/>
        <v>0.8300679592244653</v>
      </c>
      <c r="F371" s="47"/>
    </row>
    <row r="372" spans="1:6" s="3" customFormat="1" ht="12.75">
      <c r="A372" s="131" t="s">
        <v>89</v>
      </c>
      <c r="B372" s="103" t="s">
        <v>90</v>
      </c>
      <c r="C372" s="104">
        <f>SUM(C374)</f>
        <v>1240000</v>
      </c>
      <c r="D372" s="104">
        <f>SUM(D374)</f>
        <v>0</v>
      </c>
      <c r="E372" s="145">
        <f t="shared" si="32"/>
        <v>0</v>
      </c>
      <c r="F372" s="59"/>
    </row>
    <row r="373" spans="1:9" s="3" customFormat="1" ht="12.75">
      <c r="A373" s="76" t="s">
        <v>168</v>
      </c>
      <c r="B373" s="65" t="s">
        <v>170</v>
      </c>
      <c r="C373" s="81">
        <f>SUM(C374)</f>
        <v>1240000</v>
      </c>
      <c r="D373" s="81">
        <f>SUM(D374)</f>
        <v>0</v>
      </c>
      <c r="E373" s="146">
        <f t="shared" si="32"/>
        <v>0</v>
      </c>
      <c r="F373" s="59"/>
      <c r="G373" s="223"/>
      <c r="H373" s="223"/>
      <c r="I373" s="59"/>
    </row>
    <row r="374" spans="1:9" ht="12.75">
      <c r="A374" s="33">
        <v>4810</v>
      </c>
      <c r="B374" s="6" t="s">
        <v>27</v>
      </c>
      <c r="C374" s="7">
        <v>1240000</v>
      </c>
      <c r="D374" s="7">
        <v>0</v>
      </c>
      <c r="E374" s="146">
        <f t="shared" si="32"/>
        <v>0</v>
      </c>
      <c r="F374" s="223"/>
      <c r="G374" s="83"/>
      <c r="H374" s="83"/>
      <c r="I374" s="47"/>
    </row>
    <row r="375" spans="1:8" ht="12.75">
      <c r="A375" s="33"/>
      <c r="B375" s="6" t="s">
        <v>174</v>
      </c>
      <c r="C375" s="7">
        <v>350000</v>
      </c>
      <c r="D375" s="7">
        <v>0</v>
      </c>
      <c r="E375" s="146">
        <f t="shared" si="32"/>
        <v>0</v>
      </c>
      <c r="F375" s="223"/>
      <c r="G375" s="83"/>
      <c r="H375" s="83"/>
    </row>
    <row r="376" spans="1:8" ht="12.75">
      <c r="A376" s="33"/>
      <c r="B376" s="6" t="s">
        <v>175</v>
      </c>
      <c r="C376" s="7">
        <v>890000</v>
      </c>
      <c r="D376" s="7">
        <v>0</v>
      </c>
      <c r="E376" s="146">
        <f t="shared" si="32"/>
        <v>0</v>
      </c>
      <c r="F376" s="223"/>
      <c r="G376" s="83"/>
      <c r="H376" s="83"/>
    </row>
    <row r="377" spans="1:8" s="3" customFormat="1" ht="63.75">
      <c r="A377" s="131" t="s">
        <v>303</v>
      </c>
      <c r="B377" s="103" t="s">
        <v>304</v>
      </c>
      <c r="C377" s="104">
        <f>SUM(C378:C379)</f>
        <v>130889.70000000001</v>
      </c>
      <c r="D377" s="104">
        <f>SUM(D378:D379)</f>
        <v>130889.70000000001</v>
      </c>
      <c r="E377" s="145">
        <f>D377/C377</f>
        <v>1</v>
      </c>
      <c r="F377" s="59"/>
      <c r="G377" s="223"/>
      <c r="H377" s="223"/>
    </row>
    <row r="378" spans="1:5" s="20" customFormat="1" ht="12.75">
      <c r="A378" s="76" t="s">
        <v>168</v>
      </c>
      <c r="B378" s="65" t="s">
        <v>170</v>
      </c>
      <c r="C378" s="72">
        <f>SUM(C380:C381)</f>
        <v>130889.70000000001</v>
      </c>
      <c r="D378" s="72">
        <f>SUM(D380:D381)</f>
        <v>130889.70000000001</v>
      </c>
      <c r="E378" s="154">
        <f>D378/C378</f>
        <v>1</v>
      </c>
    </row>
    <row r="379" spans="1:6" s="13" customFormat="1" ht="12.75">
      <c r="A379" s="31"/>
      <c r="B379" s="17" t="s">
        <v>198</v>
      </c>
      <c r="C379" s="115">
        <v>0</v>
      </c>
      <c r="D379" s="115">
        <v>0</v>
      </c>
      <c r="E379" s="156"/>
      <c r="F379" s="44"/>
    </row>
    <row r="380" spans="1:6" s="13" customFormat="1" ht="89.25">
      <c r="A380" s="34">
        <v>2917</v>
      </c>
      <c r="B380" s="63" t="s">
        <v>299</v>
      </c>
      <c r="C380" s="9">
        <v>22504.46</v>
      </c>
      <c r="D380" s="9">
        <v>22504.46</v>
      </c>
      <c r="E380" s="148">
        <f>D380/C380</f>
        <v>1</v>
      </c>
      <c r="F380" s="44"/>
    </row>
    <row r="381" spans="1:6" s="13" customFormat="1" ht="25.5">
      <c r="A381" s="34">
        <v>4247</v>
      </c>
      <c r="B381" s="63" t="s">
        <v>20</v>
      </c>
      <c r="C381" s="9">
        <v>108385.24</v>
      </c>
      <c r="D381" s="9">
        <v>108385.24</v>
      </c>
      <c r="E381" s="148">
        <f>D381/C381</f>
        <v>1</v>
      </c>
      <c r="F381" s="44"/>
    </row>
    <row r="382" spans="1:6" s="3" customFormat="1" ht="12.75">
      <c r="A382" s="129" t="s">
        <v>91</v>
      </c>
      <c r="B382" s="99" t="s">
        <v>92</v>
      </c>
      <c r="C382" s="100">
        <f>SUM(C385,C420,C436,C468,C480,C534,C485,C504,C518)</f>
        <v>81699421.02</v>
      </c>
      <c r="D382" s="100">
        <f>SUM(D385,D420,D436,D468,D480,D534,D485,D504,D518)</f>
        <v>39903278.14</v>
      </c>
      <c r="E382" s="140">
        <f t="shared" si="32"/>
        <v>0.4884156783709849</v>
      </c>
      <c r="F382" s="59"/>
    </row>
    <row r="383" spans="1:6" s="20" customFormat="1" ht="12.75">
      <c r="A383" s="76" t="s">
        <v>168</v>
      </c>
      <c r="B383" s="65" t="s">
        <v>170</v>
      </c>
      <c r="C383" s="81">
        <f>SUM(C386,C421,C437,C469,C481,C535,C486,C505,C519)</f>
        <v>77937075.52</v>
      </c>
      <c r="D383" s="81">
        <f>SUM(D386,D421,D437,D469,D481,D535,D486,D505,D519)</f>
        <v>39420241.24</v>
      </c>
      <c r="E383" s="146">
        <f t="shared" si="32"/>
        <v>0.5057957458242591</v>
      </c>
      <c r="F383" s="60"/>
    </row>
    <row r="384" spans="1:5" s="16" customFormat="1" ht="12.75">
      <c r="A384" s="32"/>
      <c r="B384" s="17" t="s">
        <v>171</v>
      </c>
      <c r="C384" s="18">
        <f>SUM(C388,C438,C422,C536,C487,C521,C506)</f>
        <v>3762345.5</v>
      </c>
      <c r="D384" s="18">
        <f>SUM(D388,D438,D422,D536,D487,D521,D506)</f>
        <v>483036.9</v>
      </c>
      <c r="E384" s="143">
        <f t="shared" si="32"/>
        <v>0.12838717231046431</v>
      </c>
    </row>
    <row r="385" spans="1:5" s="3" customFormat="1" ht="15" customHeight="1">
      <c r="A385" s="131" t="s">
        <v>93</v>
      </c>
      <c r="B385" s="103" t="s">
        <v>94</v>
      </c>
      <c r="C385" s="104">
        <f>SUM(C386,C388)</f>
        <v>41046363.5</v>
      </c>
      <c r="D385" s="104">
        <f>SUM(D386,D388)</f>
        <v>20728740.589999996</v>
      </c>
      <c r="E385" s="145">
        <f t="shared" si="32"/>
        <v>0.5050079671491482</v>
      </c>
    </row>
    <row r="386" spans="1:5" s="20" customFormat="1" ht="12.75">
      <c r="A386" s="76" t="s">
        <v>168</v>
      </c>
      <c r="B386" s="65" t="s">
        <v>170</v>
      </c>
      <c r="C386" s="81">
        <f>SUM(C391:C418)</f>
        <v>40946363.5</v>
      </c>
      <c r="D386" s="81">
        <f>SUM(D391:D418)</f>
        <v>20728740.589999996</v>
      </c>
      <c r="E386" s="146">
        <f t="shared" si="32"/>
        <v>0.5062413073629847</v>
      </c>
    </row>
    <row r="387" spans="1:5" s="20" customFormat="1" ht="25.5">
      <c r="A387" s="76"/>
      <c r="B387" s="65" t="s">
        <v>227</v>
      </c>
      <c r="C387" s="81">
        <f>C386</f>
        <v>40946363.5</v>
      </c>
      <c r="D387" s="81">
        <f>D386</f>
        <v>20728740.589999996</v>
      </c>
      <c r="E387" s="146">
        <f aca="true" t="shared" si="33" ref="E387:E419">D387/C387</f>
        <v>0.5062413073629847</v>
      </c>
    </row>
    <row r="388" spans="1:5" s="16" customFormat="1" ht="12.75">
      <c r="A388" s="32"/>
      <c r="B388" s="17" t="s">
        <v>171</v>
      </c>
      <c r="C388" s="18">
        <f>SUM(C419:C419)</f>
        <v>100000</v>
      </c>
      <c r="D388" s="18">
        <f>SUM(D419:D419)</f>
        <v>0</v>
      </c>
      <c r="E388" s="146">
        <f t="shared" si="33"/>
        <v>0</v>
      </c>
    </row>
    <row r="389" spans="1:5" s="16" customFormat="1" ht="25.5">
      <c r="A389" s="32"/>
      <c r="B389" s="56" t="s">
        <v>226</v>
      </c>
      <c r="C389" s="67">
        <f>SUM(C395:C398)</f>
        <v>31036845</v>
      </c>
      <c r="D389" s="67">
        <f>SUM(D395:D398)</f>
        <v>16129642.94</v>
      </c>
      <c r="E389" s="146">
        <f t="shared" si="33"/>
        <v>0.5196933818498626</v>
      </c>
    </row>
    <row r="390" spans="1:5" s="16" customFormat="1" ht="25.5">
      <c r="A390" s="32"/>
      <c r="B390" s="56" t="s">
        <v>225</v>
      </c>
      <c r="C390" s="67">
        <f>C387-C389</f>
        <v>9909518.5</v>
      </c>
      <c r="D390" s="67">
        <f>D387-D389</f>
        <v>4599097.649999997</v>
      </c>
      <c r="E390" s="146">
        <f t="shared" si="33"/>
        <v>0.4641090936961263</v>
      </c>
    </row>
    <row r="391" spans="1:5" ht="38.25">
      <c r="A391" s="36">
        <v>2540</v>
      </c>
      <c r="B391" s="66" t="s">
        <v>28</v>
      </c>
      <c r="C391" s="118">
        <v>1793605.87</v>
      </c>
      <c r="D391" s="118">
        <v>804415.03</v>
      </c>
      <c r="E391" s="146">
        <f t="shared" si="33"/>
        <v>0.4484904088767283</v>
      </c>
    </row>
    <row r="392" spans="1:5" ht="76.5">
      <c r="A392" s="36">
        <v>2590</v>
      </c>
      <c r="B392" s="66" t="s">
        <v>237</v>
      </c>
      <c r="C392" s="118">
        <v>3145560</v>
      </c>
      <c r="D392" s="118">
        <v>1428521.31</v>
      </c>
      <c r="E392" s="146">
        <f t="shared" si="33"/>
        <v>0.4541389482317934</v>
      </c>
    </row>
    <row r="393" spans="1:5" ht="25.5">
      <c r="A393" s="62">
        <v>3020</v>
      </c>
      <c r="B393" s="63" t="s">
        <v>185</v>
      </c>
      <c r="C393" s="112">
        <v>286500</v>
      </c>
      <c r="D393" s="112">
        <v>125848.54</v>
      </c>
      <c r="E393" s="146">
        <f t="shared" si="33"/>
        <v>0.4392619197207679</v>
      </c>
    </row>
    <row r="394" spans="1:5" ht="12.75">
      <c r="A394" s="62">
        <v>3240</v>
      </c>
      <c r="B394" s="63" t="s">
        <v>29</v>
      </c>
      <c r="C394" s="112">
        <v>57770</v>
      </c>
      <c r="D394" s="112">
        <v>56190</v>
      </c>
      <c r="E394" s="146">
        <f t="shared" si="33"/>
        <v>0.9726501644452138</v>
      </c>
    </row>
    <row r="395" spans="1:5" ht="25.5">
      <c r="A395" s="33">
        <v>4010</v>
      </c>
      <c r="B395" s="6" t="s">
        <v>3</v>
      </c>
      <c r="C395" s="7">
        <v>24098800</v>
      </c>
      <c r="D395" s="7">
        <v>11910600.5</v>
      </c>
      <c r="E395" s="146">
        <f t="shared" si="33"/>
        <v>0.4942403978621342</v>
      </c>
    </row>
    <row r="396" spans="1:5" ht="12.75">
      <c r="A396" s="33">
        <v>4040</v>
      </c>
      <c r="B396" s="6" t="s">
        <v>18</v>
      </c>
      <c r="C396" s="7">
        <v>1915126</v>
      </c>
      <c r="D396" s="7">
        <v>1909958.5</v>
      </c>
      <c r="E396" s="146">
        <f t="shared" si="33"/>
        <v>0.9973017441150086</v>
      </c>
    </row>
    <row r="397" spans="1:5" ht="12.75">
      <c r="A397" s="33">
        <v>4110</v>
      </c>
      <c r="B397" s="6" t="s">
        <v>180</v>
      </c>
      <c r="C397" s="7">
        <v>4416551</v>
      </c>
      <c r="D397" s="7">
        <v>2099560.63</v>
      </c>
      <c r="E397" s="146">
        <f t="shared" si="33"/>
        <v>0.47538466780979094</v>
      </c>
    </row>
    <row r="398" spans="1:5" ht="12.75">
      <c r="A398" s="33">
        <v>4120</v>
      </c>
      <c r="B398" s="6" t="s">
        <v>5</v>
      </c>
      <c r="C398" s="7">
        <v>606368</v>
      </c>
      <c r="D398" s="7">
        <v>209523.31</v>
      </c>
      <c r="E398" s="146">
        <f t="shared" si="33"/>
        <v>0.3455382045226661</v>
      </c>
    </row>
    <row r="399" spans="1:5" ht="12.75">
      <c r="A399" s="33">
        <v>4130</v>
      </c>
      <c r="B399" s="8" t="s">
        <v>32</v>
      </c>
      <c r="C399" s="7">
        <v>1920</v>
      </c>
      <c r="D399" s="7">
        <v>0</v>
      </c>
      <c r="E399" s="146">
        <f t="shared" si="33"/>
        <v>0</v>
      </c>
    </row>
    <row r="400" spans="1:5" ht="12.75">
      <c r="A400" s="33">
        <v>4170</v>
      </c>
      <c r="B400" s="6" t="s">
        <v>6</v>
      </c>
      <c r="C400" s="7">
        <v>134700</v>
      </c>
      <c r="D400" s="7">
        <v>36417.45</v>
      </c>
      <c r="E400" s="146">
        <f t="shared" si="33"/>
        <v>0.27035968819599104</v>
      </c>
    </row>
    <row r="401" spans="1:5" ht="12.75">
      <c r="A401" s="33">
        <v>4190</v>
      </c>
      <c r="B401" s="6" t="s">
        <v>260</v>
      </c>
      <c r="C401" s="7">
        <v>16270</v>
      </c>
      <c r="D401" s="7">
        <v>5425.39</v>
      </c>
      <c r="E401" s="146">
        <f t="shared" si="33"/>
        <v>0.33345974185617705</v>
      </c>
    </row>
    <row r="402" spans="1:5" ht="12.75">
      <c r="A402" s="33">
        <v>4210</v>
      </c>
      <c r="B402" s="6" t="s">
        <v>7</v>
      </c>
      <c r="C402" s="7">
        <v>325652</v>
      </c>
      <c r="D402" s="7">
        <v>143505.38</v>
      </c>
      <c r="E402" s="146">
        <f t="shared" si="33"/>
        <v>0.44067096164003294</v>
      </c>
    </row>
    <row r="403" spans="1:5" ht="12.75">
      <c r="A403" s="33">
        <v>4220</v>
      </c>
      <c r="B403" s="6" t="s">
        <v>259</v>
      </c>
      <c r="C403" s="7">
        <v>1600</v>
      </c>
      <c r="D403" s="7">
        <v>340.54</v>
      </c>
      <c r="E403" s="146">
        <f t="shared" si="33"/>
        <v>0.2128375</v>
      </c>
    </row>
    <row r="404" spans="1:5" ht="25.5">
      <c r="A404" s="33">
        <v>4240</v>
      </c>
      <c r="B404" s="6" t="s">
        <v>20</v>
      </c>
      <c r="C404" s="7">
        <v>120400</v>
      </c>
      <c r="D404" s="7">
        <v>34057.43</v>
      </c>
      <c r="E404" s="146">
        <f t="shared" si="33"/>
        <v>0.28286901993355484</v>
      </c>
    </row>
    <row r="405" spans="1:5" ht="12.75">
      <c r="A405" s="33">
        <v>4260</v>
      </c>
      <c r="B405" s="6" t="s">
        <v>13</v>
      </c>
      <c r="C405" s="7">
        <v>1710140.19</v>
      </c>
      <c r="D405" s="7">
        <v>884681.64</v>
      </c>
      <c r="E405" s="146">
        <f t="shared" si="33"/>
        <v>0.5173152734338113</v>
      </c>
    </row>
    <row r="406" spans="1:5" ht="12.75">
      <c r="A406" s="33">
        <v>4270</v>
      </c>
      <c r="B406" s="6" t="s">
        <v>0</v>
      </c>
      <c r="C406" s="7">
        <v>209153.25</v>
      </c>
      <c r="D406" s="7">
        <v>28289.25</v>
      </c>
      <c r="E406" s="146">
        <f t="shared" si="33"/>
        <v>0.13525608614735846</v>
      </c>
    </row>
    <row r="407" spans="1:5" ht="12.75">
      <c r="A407" s="33">
        <v>4280</v>
      </c>
      <c r="B407" s="6" t="s">
        <v>23</v>
      </c>
      <c r="C407" s="7">
        <v>28000</v>
      </c>
      <c r="D407" s="7">
        <v>2260</v>
      </c>
      <c r="E407" s="146">
        <f t="shared" si="33"/>
        <v>0.08071428571428571</v>
      </c>
    </row>
    <row r="408" spans="1:5" ht="12.75">
      <c r="A408" s="33">
        <v>4300</v>
      </c>
      <c r="B408" s="6" t="s">
        <v>8</v>
      </c>
      <c r="C408" s="7">
        <v>468682.01</v>
      </c>
      <c r="D408" s="7">
        <v>190993.54</v>
      </c>
      <c r="E408" s="146">
        <f t="shared" si="33"/>
        <v>0.40751199304620206</v>
      </c>
    </row>
    <row r="409" spans="1:5" ht="25.5">
      <c r="A409" s="33">
        <v>4360</v>
      </c>
      <c r="B409" s="6" t="s">
        <v>242</v>
      </c>
      <c r="C409" s="7">
        <v>52294.18</v>
      </c>
      <c r="D409" s="7">
        <v>18218.73</v>
      </c>
      <c r="E409" s="146">
        <f t="shared" si="33"/>
        <v>0.3483892471399303</v>
      </c>
    </row>
    <row r="410" spans="1:5" ht="12.75">
      <c r="A410" s="33">
        <v>4410</v>
      </c>
      <c r="B410" s="6" t="s">
        <v>16</v>
      </c>
      <c r="C410" s="7">
        <v>13500</v>
      </c>
      <c r="D410" s="7">
        <v>1540.78</v>
      </c>
      <c r="E410" s="146">
        <f t="shared" si="33"/>
        <v>0.11413185185185185</v>
      </c>
    </row>
    <row r="411" spans="1:5" ht="12.75">
      <c r="A411" s="33">
        <v>4430</v>
      </c>
      <c r="B411" s="6" t="s">
        <v>9</v>
      </c>
      <c r="C411" s="7">
        <v>28100</v>
      </c>
      <c r="D411" s="7">
        <v>1741.5</v>
      </c>
      <c r="E411" s="146">
        <f t="shared" si="33"/>
        <v>0.06197508896797153</v>
      </c>
    </row>
    <row r="412" spans="1:5" ht="25.5">
      <c r="A412" s="33">
        <v>4440</v>
      </c>
      <c r="B412" s="6" t="s">
        <v>24</v>
      </c>
      <c r="C412" s="7">
        <v>1072033</v>
      </c>
      <c r="D412" s="7">
        <v>803920.91</v>
      </c>
      <c r="E412" s="146">
        <f t="shared" si="33"/>
        <v>0.7499031373101388</v>
      </c>
    </row>
    <row r="413" spans="1:5" ht="12.75">
      <c r="A413" s="33">
        <v>4480</v>
      </c>
      <c r="B413" s="6" t="s">
        <v>258</v>
      </c>
      <c r="C413" s="7">
        <v>5980</v>
      </c>
      <c r="D413" s="7">
        <v>2274</v>
      </c>
      <c r="E413" s="146">
        <f t="shared" si="33"/>
        <v>0.3802675585284281</v>
      </c>
    </row>
    <row r="414" spans="1:5" ht="25.5">
      <c r="A414" s="33">
        <v>4520</v>
      </c>
      <c r="B414" s="6" t="s">
        <v>241</v>
      </c>
      <c r="C414" s="7">
        <v>100300</v>
      </c>
      <c r="D414" s="7">
        <v>21662</v>
      </c>
      <c r="E414" s="146">
        <f t="shared" si="33"/>
        <v>0.21597208374875373</v>
      </c>
    </row>
    <row r="415" spans="1:5" ht="12.75">
      <c r="A415" s="33">
        <v>4530</v>
      </c>
      <c r="B415" s="63" t="s">
        <v>230</v>
      </c>
      <c r="C415" s="7">
        <v>4669</v>
      </c>
      <c r="D415" s="7">
        <v>225.18</v>
      </c>
      <c r="E415" s="146">
        <f t="shared" si="33"/>
        <v>0.048228742771471406</v>
      </c>
    </row>
    <row r="416" spans="1:5" ht="25.5">
      <c r="A416" s="33">
        <v>4610</v>
      </c>
      <c r="B416" s="63" t="s">
        <v>22</v>
      </c>
      <c r="C416" s="7">
        <v>9200</v>
      </c>
      <c r="D416" s="7">
        <v>1491.1</v>
      </c>
      <c r="E416" s="146">
        <f t="shared" si="33"/>
        <v>0.16207608695652173</v>
      </c>
    </row>
    <row r="417" spans="1:5" ht="25.5">
      <c r="A417" s="33">
        <v>4700</v>
      </c>
      <c r="B417" s="6" t="s">
        <v>183</v>
      </c>
      <c r="C417" s="7">
        <v>22800</v>
      </c>
      <c r="D417" s="7">
        <v>3537</v>
      </c>
      <c r="E417" s="146">
        <f t="shared" si="33"/>
        <v>0.15513157894736843</v>
      </c>
    </row>
    <row r="418" spans="1:5" ht="25.5">
      <c r="A418" s="33">
        <v>4710</v>
      </c>
      <c r="B418" s="6" t="s">
        <v>340</v>
      </c>
      <c r="C418" s="7">
        <v>300689</v>
      </c>
      <c r="D418" s="7">
        <v>3540.95</v>
      </c>
      <c r="E418" s="146">
        <f t="shared" si="33"/>
        <v>0.011776120842465139</v>
      </c>
    </row>
    <row r="419" spans="1:5" s="10" customFormat="1" ht="36.75" customHeight="1">
      <c r="A419" s="35">
        <v>6050</v>
      </c>
      <c r="B419" s="11" t="s">
        <v>1</v>
      </c>
      <c r="C419" s="54">
        <v>100000</v>
      </c>
      <c r="D419" s="54">
        <v>0</v>
      </c>
      <c r="E419" s="146">
        <f t="shared" si="33"/>
        <v>0</v>
      </c>
    </row>
    <row r="420" spans="1:5" s="3" customFormat="1" ht="25.5">
      <c r="A420" s="131" t="s">
        <v>95</v>
      </c>
      <c r="B420" s="103" t="s">
        <v>96</v>
      </c>
      <c r="C420" s="104">
        <f>SUM(C421:C422)</f>
        <v>2549848</v>
      </c>
      <c r="D420" s="104">
        <f>SUM(D421:D422)</f>
        <v>214078.23</v>
      </c>
      <c r="E420" s="145">
        <f>D420/C420</f>
        <v>0.08395725156950533</v>
      </c>
    </row>
    <row r="421" spans="1:5" s="20" customFormat="1" ht="12.75">
      <c r="A421" s="76" t="s">
        <v>168</v>
      </c>
      <c r="B421" s="65" t="s">
        <v>170</v>
      </c>
      <c r="C421" s="81">
        <f>SUM(C425:C434)</f>
        <v>497502.5</v>
      </c>
      <c r="D421" s="81">
        <f>SUM(D425:D434)</f>
        <v>214078.23</v>
      </c>
      <c r="E421" s="146">
        <f>D421/C421</f>
        <v>0.43030583765910724</v>
      </c>
    </row>
    <row r="422" spans="1:5" s="20" customFormat="1" ht="12.75">
      <c r="A422" s="76"/>
      <c r="B422" s="17" t="s">
        <v>171</v>
      </c>
      <c r="C422" s="18">
        <f>SUM(C435)</f>
        <v>2052345.5</v>
      </c>
      <c r="D422" s="18">
        <f>SUM(D435)</f>
        <v>0</v>
      </c>
      <c r="E422" s="146">
        <f>D422/C422</f>
        <v>0</v>
      </c>
    </row>
    <row r="423" spans="1:5" s="16" customFormat="1" ht="25.5">
      <c r="A423" s="32"/>
      <c r="B423" s="56" t="s">
        <v>226</v>
      </c>
      <c r="C423" s="67">
        <f>SUM(C426:C429)</f>
        <v>424797</v>
      </c>
      <c r="D423" s="67">
        <f>SUM(D426:D429)</f>
        <v>182500.99000000002</v>
      </c>
      <c r="E423" s="146">
        <f aca="true" t="shared" si="34" ref="E423:E435">D423/C423</f>
        <v>0.42961930051295094</v>
      </c>
    </row>
    <row r="424" spans="1:5" s="16" customFormat="1" ht="25.5">
      <c r="A424" s="32"/>
      <c r="B424" s="56" t="s">
        <v>225</v>
      </c>
      <c r="C424" s="67">
        <f>C421-C423</f>
        <v>72705.5</v>
      </c>
      <c r="D424" s="67">
        <f>D421-D423</f>
        <v>31577.23999999999</v>
      </c>
      <c r="E424" s="146">
        <f t="shared" si="34"/>
        <v>0.434317073673931</v>
      </c>
    </row>
    <row r="425" spans="1:5" ht="25.5">
      <c r="A425" s="33">
        <v>3020</v>
      </c>
      <c r="B425" s="6" t="s">
        <v>2</v>
      </c>
      <c r="C425" s="7">
        <v>1230</v>
      </c>
      <c r="D425" s="7">
        <v>707</v>
      </c>
      <c r="E425" s="146">
        <f t="shared" si="34"/>
        <v>0.5747967479674797</v>
      </c>
    </row>
    <row r="426" spans="1:5" ht="25.5">
      <c r="A426" s="33">
        <v>4010</v>
      </c>
      <c r="B426" s="6" t="s">
        <v>3</v>
      </c>
      <c r="C426" s="7">
        <v>345302</v>
      </c>
      <c r="D426" s="7">
        <v>136427.7</v>
      </c>
      <c r="E426" s="146">
        <f t="shared" si="34"/>
        <v>0.3950967558832558</v>
      </c>
    </row>
    <row r="427" spans="1:5" ht="12.75">
      <c r="A427" s="33">
        <v>4040</v>
      </c>
      <c r="B427" s="6" t="s">
        <v>18</v>
      </c>
      <c r="C427" s="7">
        <v>20055</v>
      </c>
      <c r="D427" s="7">
        <v>20046.24</v>
      </c>
      <c r="E427" s="146">
        <f t="shared" si="34"/>
        <v>0.9995632011967092</v>
      </c>
    </row>
    <row r="428" spans="1:5" ht="12.75">
      <c r="A428" s="33">
        <v>4110</v>
      </c>
      <c r="B428" s="6" t="s">
        <v>4</v>
      </c>
      <c r="C428" s="7">
        <v>52100</v>
      </c>
      <c r="D428" s="7">
        <v>23618.54</v>
      </c>
      <c r="E428" s="146">
        <f t="shared" si="34"/>
        <v>0.4533309021113244</v>
      </c>
    </row>
    <row r="429" spans="1:5" ht="12.75">
      <c r="A429" s="33">
        <v>4120</v>
      </c>
      <c r="B429" s="6" t="s">
        <v>5</v>
      </c>
      <c r="C429" s="7">
        <v>7340</v>
      </c>
      <c r="D429" s="7">
        <v>2408.51</v>
      </c>
      <c r="E429" s="146">
        <f t="shared" si="34"/>
        <v>0.3281348773841962</v>
      </c>
    </row>
    <row r="430" spans="1:5" ht="12.75">
      <c r="A430" s="33">
        <v>4210</v>
      </c>
      <c r="B430" s="6" t="s">
        <v>7</v>
      </c>
      <c r="C430" s="7">
        <v>3000</v>
      </c>
      <c r="D430" s="7">
        <v>1928.77</v>
      </c>
      <c r="E430" s="146">
        <f t="shared" si="34"/>
        <v>0.6429233333333333</v>
      </c>
    </row>
    <row r="431" spans="1:5" ht="25.5">
      <c r="A431" s="33">
        <v>4240</v>
      </c>
      <c r="B431" s="6" t="s">
        <v>20</v>
      </c>
      <c r="C431" s="7">
        <v>3000</v>
      </c>
      <c r="D431" s="7">
        <v>0</v>
      </c>
      <c r="E431" s="146">
        <f t="shared" si="34"/>
        <v>0</v>
      </c>
    </row>
    <row r="432" spans="1:5" ht="12.75">
      <c r="A432" s="33">
        <v>4260</v>
      </c>
      <c r="B432" s="6" t="s">
        <v>13</v>
      </c>
      <c r="C432" s="7">
        <v>47459.5</v>
      </c>
      <c r="D432" s="7">
        <v>17703.99</v>
      </c>
      <c r="E432" s="146">
        <f t="shared" si="34"/>
        <v>0.373033639208167</v>
      </c>
    </row>
    <row r="433" spans="1:5" ht="25.5">
      <c r="A433" s="33">
        <v>4440</v>
      </c>
      <c r="B433" s="6" t="s">
        <v>24</v>
      </c>
      <c r="C433" s="7">
        <v>14986</v>
      </c>
      <c r="D433" s="7">
        <v>11237.48</v>
      </c>
      <c r="E433" s="146">
        <f t="shared" si="34"/>
        <v>0.7498652075270252</v>
      </c>
    </row>
    <row r="434" spans="1:5" ht="25.5">
      <c r="A434" s="33">
        <v>4710</v>
      </c>
      <c r="B434" s="6" t="s">
        <v>340</v>
      </c>
      <c r="C434" s="7">
        <v>3030</v>
      </c>
      <c r="D434" s="7">
        <v>0</v>
      </c>
      <c r="E434" s="146">
        <f t="shared" si="34"/>
        <v>0</v>
      </c>
    </row>
    <row r="435" spans="1:5" s="10" customFormat="1" ht="36.75" customHeight="1">
      <c r="A435" s="35">
        <v>6050</v>
      </c>
      <c r="B435" s="11" t="s">
        <v>1</v>
      </c>
      <c r="C435" s="54">
        <v>2052345.5</v>
      </c>
      <c r="D435" s="54">
        <v>0</v>
      </c>
      <c r="E435" s="146">
        <f t="shared" si="34"/>
        <v>0</v>
      </c>
    </row>
    <row r="436" spans="1:5" s="3" customFormat="1" ht="12.75">
      <c r="A436" s="131" t="s">
        <v>97</v>
      </c>
      <c r="B436" s="103" t="s">
        <v>98</v>
      </c>
      <c r="C436" s="104">
        <f>SUM(C437:C438)</f>
        <v>18891991.509999998</v>
      </c>
      <c r="D436" s="104">
        <f>SUM(D437:D438)</f>
        <v>9622782.25</v>
      </c>
      <c r="E436" s="145">
        <f>D436/C436</f>
        <v>0.5093577479593099</v>
      </c>
    </row>
    <row r="437" spans="1:5" s="20" customFormat="1" ht="12.75">
      <c r="A437" s="76" t="s">
        <v>168</v>
      </c>
      <c r="B437" s="65" t="s">
        <v>170</v>
      </c>
      <c r="C437" s="81">
        <f>SUM(C441:C466)</f>
        <v>17311991.509999998</v>
      </c>
      <c r="D437" s="81">
        <f>SUM(D441:D466)</f>
        <v>9167751.25</v>
      </c>
      <c r="E437" s="146">
        <f>D437/C437</f>
        <v>0.5295607524243755</v>
      </c>
    </row>
    <row r="438" spans="1:5" s="16" customFormat="1" ht="12.75">
      <c r="A438" s="32"/>
      <c r="B438" s="17" t="s">
        <v>171</v>
      </c>
      <c r="C438" s="18">
        <f>SUM(C467:C467)</f>
        <v>1580000</v>
      </c>
      <c r="D438" s="18">
        <f>SUM(D467:D467)</f>
        <v>455031</v>
      </c>
      <c r="E438" s="146">
        <f aca="true" t="shared" si="35" ref="E438:E467">D438/C438</f>
        <v>0.2879943037974684</v>
      </c>
    </row>
    <row r="439" spans="1:5" s="16" customFormat="1" ht="25.5">
      <c r="A439" s="32"/>
      <c r="B439" s="56" t="s">
        <v>226</v>
      </c>
      <c r="C439" s="67">
        <f>SUM(C445:C448)</f>
        <v>11686966</v>
      </c>
      <c r="D439" s="67">
        <f>SUM(D445:D448)</f>
        <v>6390335.18</v>
      </c>
      <c r="E439" s="146">
        <f t="shared" si="35"/>
        <v>0.5467916292389317</v>
      </c>
    </row>
    <row r="440" spans="1:5" s="16" customFormat="1" ht="25.5">
      <c r="A440" s="32"/>
      <c r="B440" s="56" t="s">
        <v>225</v>
      </c>
      <c r="C440" s="67">
        <f>SUM(C437-C439)</f>
        <v>5625025.509999998</v>
      </c>
      <c r="D440" s="67">
        <f>SUM(D437-D439)</f>
        <v>2777416.0700000003</v>
      </c>
      <c r="E440" s="146">
        <f t="shared" si="35"/>
        <v>0.49376061762962586</v>
      </c>
    </row>
    <row r="441" spans="1:5" ht="38.25">
      <c r="A441" s="36">
        <v>2540</v>
      </c>
      <c r="B441" s="57" t="s">
        <v>28</v>
      </c>
      <c r="C441" s="119">
        <v>1288545</v>
      </c>
      <c r="D441" s="119">
        <v>643531.46</v>
      </c>
      <c r="E441" s="146">
        <f t="shared" si="35"/>
        <v>0.4994249017302461</v>
      </c>
    </row>
    <row r="442" spans="1:5" ht="76.5">
      <c r="A442" s="36">
        <v>2590</v>
      </c>
      <c r="B442" s="57" t="s">
        <v>237</v>
      </c>
      <c r="C442" s="119">
        <v>1707210</v>
      </c>
      <c r="D442" s="119">
        <v>856246.17</v>
      </c>
      <c r="E442" s="146">
        <f t="shared" si="35"/>
        <v>0.5015470680232661</v>
      </c>
    </row>
    <row r="443" spans="1:5" ht="63.75">
      <c r="A443" s="73">
        <v>2900</v>
      </c>
      <c r="B443" s="63" t="s">
        <v>261</v>
      </c>
      <c r="C443" s="112">
        <v>266274</v>
      </c>
      <c r="D443" s="112">
        <v>131732.18</v>
      </c>
      <c r="E443" s="146">
        <f t="shared" si="35"/>
        <v>0.49472415632018146</v>
      </c>
    </row>
    <row r="444" spans="1:5" ht="25.5">
      <c r="A444" s="33">
        <v>3020</v>
      </c>
      <c r="B444" s="6" t="s">
        <v>2</v>
      </c>
      <c r="C444" s="7">
        <v>138200</v>
      </c>
      <c r="D444" s="7">
        <v>61318.76</v>
      </c>
      <c r="E444" s="146">
        <f t="shared" si="35"/>
        <v>0.44369580318379165</v>
      </c>
    </row>
    <row r="445" spans="1:5" ht="25.5">
      <c r="A445" s="33">
        <v>4010</v>
      </c>
      <c r="B445" s="6" t="s">
        <v>3</v>
      </c>
      <c r="C445" s="7">
        <v>9029840</v>
      </c>
      <c r="D445" s="7">
        <v>4771315.46</v>
      </c>
      <c r="E445" s="146">
        <f t="shared" si="35"/>
        <v>0.5283942417584365</v>
      </c>
    </row>
    <row r="446" spans="1:5" ht="12.75">
      <c r="A446" s="33">
        <v>4040</v>
      </c>
      <c r="B446" s="6" t="s">
        <v>18</v>
      </c>
      <c r="C446" s="7">
        <v>699541</v>
      </c>
      <c r="D446" s="7">
        <v>699503.63</v>
      </c>
      <c r="E446" s="146">
        <f t="shared" si="35"/>
        <v>0.99994657925697</v>
      </c>
    </row>
    <row r="447" spans="1:5" ht="12.75">
      <c r="A447" s="33">
        <v>4110</v>
      </c>
      <c r="B447" s="6" t="s">
        <v>4</v>
      </c>
      <c r="C447" s="7">
        <v>1714575</v>
      </c>
      <c r="D447" s="7">
        <v>834619.67</v>
      </c>
      <c r="E447" s="146">
        <f t="shared" si="35"/>
        <v>0.4867793301547031</v>
      </c>
    </row>
    <row r="448" spans="1:5" ht="12.75">
      <c r="A448" s="33">
        <v>4120</v>
      </c>
      <c r="B448" s="6" t="s">
        <v>5</v>
      </c>
      <c r="C448" s="7">
        <v>243010</v>
      </c>
      <c r="D448" s="7">
        <v>84896.42</v>
      </c>
      <c r="E448" s="146">
        <f t="shared" si="35"/>
        <v>0.3493536068474548</v>
      </c>
    </row>
    <row r="449" spans="1:5" ht="38.25">
      <c r="A449" s="33">
        <v>4140</v>
      </c>
      <c r="B449" s="6" t="s">
        <v>19</v>
      </c>
      <c r="C449" s="7">
        <v>2000</v>
      </c>
      <c r="D449" s="7">
        <v>0</v>
      </c>
      <c r="E449" s="146">
        <f t="shared" si="35"/>
        <v>0</v>
      </c>
    </row>
    <row r="450" spans="1:5" ht="12.75">
      <c r="A450" s="33">
        <v>4170</v>
      </c>
      <c r="B450" s="6" t="s">
        <v>177</v>
      </c>
      <c r="C450" s="7">
        <v>23365</v>
      </c>
      <c r="D450" s="7">
        <v>9577.94</v>
      </c>
      <c r="E450" s="146">
        <f t="shared" si="35"/>
        <v>0.4099268136101006</v>
      </c>
    </row>
    <row r="451" spans="1:5" ht="12.75">
      <c r="A451" s="33">
        <v>4210</v>
      </c>
      <c r="B451" s="6" t="s">
        <v>7</v>
      </c>
      <c r="C451" s="7">
        <v>243086.41</v>
      </c>
      <c r="D451" s="7">
        <v>110606.39</v>
      </c>
      <c r="E451" s="146">
        <f t="shared" si="35"/>
        <v>0.4550085296829222</v>
      </c>
    </row>
    <row r="452" spans="1:5" ht="25.5">
      <c r="A452" s="33">
        <v>4240</v>
      </c>
      <c r="B452" s="6" t="s">
        <v>20</v>
      </c>
      <c r="C452" s="7">
        <v>89500</v>
      </c>
      <c r="D452" s="7">
        <v>30304.4</v>
      </c>
      <c r="E452" s="146">
        <f t="shared" si="35"/>
        <v>0.33859664804469275</v>
      </c>
    </row>
    <row r="453" spans="1:5" ht="12.75">
      <c r="A453" s="33">
        <v>4260</v>
      </c>
      <c r="B453" s="6" t="s">
        <v>13</v>
      </c>
      <c r="C453" s="7">
        <v>681106.87</v>
      </c>
      <c r="D453" s="7">
        <v>377368.65</v>
      </c>
      <c r="E453" s="146">
        <f t="shared" si="35"/>
        <v>0.5540520388525813</v>
      </c>
    </row>
    <row r="454" spans="1:5" ht="12.75">
      <c r="A454" s="33">
        <v>4270</v>
      </c>
      <c r="B454" s="6" t="s">
        <v>0</v>
      </c>
      <c r="C454" s="7">
        <v>201670</v>
      </c>
      <c r="D454" s="7">
        <v>57664.5</v>
      </c>
      <c r="E454" s="146">
        <f t="shared" si="35"/>
        <v>0.2859349432240789</v>
      </c>
    </row>
    <row r="455" spans="1:5" ht="12.75">
      <c r="A455" s="33">
        <v>4280</v>
      </c>
      <c r="B455" s="6" t="s">
        <v>23</v>
      </c>
      <c r="C455" s="7">
        <v>8710</v>
      </c>
      <c r="D455" s="7">
        <v>2600</v>
      </c>
      <c r="E455" s="146">
        <f t="shared" si="35"/>
        <v>0.29850746268656714</v>
      </c>
    </row>
    <row r="456" spans="1:5" ht="12.75">
      <c r="A456" s="33">
        <v>4300</v>
      </c>
      <c r="B456" s="6" t="s">
        <v>8</v>
      </c>
      <c r="C456" s="7">
        <v>173964.72</v>
      </c>
      <c r="D456" s="7">
        <v>74912.28</v>
      </c>
      <c r="E456" s="146">
        <f t="shared" si="35"/>
        <v>0.430617656269616</v>
      </c>
    </row>
    <row r="457" spans="1:5" ht="25.5">
      <c r="A457" s="33">
        <v>4360</v>
      </c>
      <c r="B457" s="6" t="s">
        <v>242</v>
      </c>
      <c r="C457" s="7">
        <v>22404.51</v>
      </c>
      <c r="D457" s="7">
        <v>10915.43</v>
      </c>
      <c r="E457" s="146">
        <f t="shared" si="35"/>
        <v>0.48719789006766945</v>
      </c>
    </row>
    <row r="458" spans="1:5" ht="38.25">
      <c r="A458" s="33">
        <v>4400</v>
      </c>
      <c r="B458" s="8" t="s">
        <v>218</v>
      </c>
      <c r="C458" s="7">
        <v>53900</v>
      </c>
      <c r="D458" s="7">
        <v>26961.24</v>
      </c>
      <c r="E458" s="146">
        <f t="shared" si="35"/>
        <v>0.5002085343228201</v>
      </c>
    </row>
    <row r="459" spans="1:5" ht="12.75">
      <c r="A459" s="33">
        <v>4410</v>
      </c>
      <c r="B459" s="6" t="s">
        <v>16</v>
      </c>
      <c r="C459" s="7">
        <v>1640</v>
      </c>
      <c r="D459" s="7">
        <v>0</v>
      </c>
      <c r="E459" s="146">
        <f t="shared" si="35"/>
        <v>0</v>
      </c>
    </row>
    <row r="460" spans="1:5" ht="12.75">
      <c r="A460" s="33">
        <v>4430</v>
      </c>
      <c r="B460" s="6" t="s">
        <v>9</v>
      </c>
      <c r="C460" s="7">
        <v>8250</v>
      </c>
      <c r="D460" s="7">
        <v>265.07</v>
      </c>
      <c r="E460" s="146">
        <f t="shared" si="35"/>
        <v>0.03212969696969697</v>
      </c>
    </row>
    <row r="461" spans="1:5" ht="25.5">
      <c r="A461" s="33">
        <v>4440</v>
      </c>
      <c r="B461" s="6" t="s">
        <v>24</v>
      </c>
      <c r="C461" s="7">
        <v>500386</v>
      </c>
      <c r="D461" s="7">
        <v>365363.96</v>
      </c>
      <c r="E461" s="146">
        <f t="shared" si="35"/>
        <v>0.7301642332119604</v>
      </c>
    </row>
    <row r="462" spans="1:5" ht="12.75">
      <c r="A462" s="33">
        <v>4480</v>
      </c>
      <c r="B462" s="63" t="s">
        <v>181</v>
      </c>
      <c r="C462" s="7">
        <v>840</v>
      </c>
      <c r="D462" s="7">
        <v>320</v>
      </c>
      <c r="E462" s="146">
        <f t="shared" si="35"/>
        <v>0.38095238095238093</v>
      </c>
    </row>
    <row r="463" spans="1:5" ht="25.5">
      <c r="A463" s="33">
        <v>4520</v>
      </c>
      <c r="B463" s="6" t="s">
        <v>34</v>
      </c>
      <c r="C463" s="7">
        <v>57700</v>
      </c>
      <c r="D463" s="7">
        <v>13406.4</v>
      </c>
      <c r="E463" s="146">
        <f t="shared" si="35"/>
        <v>0.23234662045060658</v>
      </c>
    </row>
    <row r="464" spans="1:5" ht="12.75">
      <c r="A464" s="33">
        <v>4530</v>
      </c>
      <c r="B464" s="6" t="s">
        <v>230</v>
      </c>
      <c r="C464" s="7">
        <v>200</v>
      </c>
      <c r="D464" s="7">
        <v>0</v>
      </c>
      <c r="E464" s="146">
        <f t="shared" si="35"/>
        <v>0</v>
      </c>
    </row>
    <row r="465" spans="1:5" ht="25.5">
      <c r="A465" s="33">
        <v>4700</v>
      </c>
      <c r="B465" s="6" t="s">
        <v>25</v>
      </c>
      <c r="C465" s="7">
        <v>9500</v>
      </c>
      <c r="D465" s="7">
        <v>4100</v>
      </c>
      <c r="E465" s="146">
        <f t="shared" si="35"/>
        <v>0.43157894736842106</v>
      </c>
    </row>
    <row r="466" spans="1:5" ht="25.5">
      <c r="A466" s="33">
        <v>4710</v>
      </c>
      <c r="B466" s="6" t="s">
        <v>340</v>
      </c>
      <c r="C466" s="7">
        <v>146573</v>
      </c>
      <c r="D466" s="7">
        <v>221.24</v>
      </c>
      <c r="E466" s="146">
        <f t="shared" si="35"/>
        <v>0.0015094185150061744</v>
      </c>
    </row>
    <row r="467" spans="1:5" s="10" customFormat="1" ht="25.5">
      <c r="A467" s="35">
        <v>6050</v>
      </c>
      <c r="B467" s="11" t="s">
        <v>1</v>
      </c>
      <c r="C467" s="54">
        <v>1580000</v>
      </c>
      <c r="D467" s="54">
        <v>455031</v>
      </c>
      <c r="E467" s="146">
        <f t="shared" si="35"/>
        <v>0.2879943037974684</v>
      </c>
    </row>
    <row r="468" spans="1:5" s="3" customFormat="1" ht="12.75">
      <c r="A468" s="131" t="s">
        <v>99</v>
      </c>
      <c r="B468" s="103" t="s">
        <v>100</v>
      </c>
      <c r="C468" s="104">
        <f>SUM(C469)</f>
        <v>843293.3200000001</v>
      </c>
      <c r="D468" s="104">
        <f>SUM(D469)</f>
        <v>229975.86000000004</v>
      </c>
      <c r="E468" s="145">
        <f aca="true" t="shared" si="36" ref="E468:E479">D468/C468</f>
        <v>0.27271158746994467</v>
      </c>
    </row>
    <row r="469" spans="1:5" s="20" customFormat="1" ht="12.75">
      <c r="A469" s="76" t="s">
        <v>168</v>
      </c>
      <c r="B469" s="65" t="s">
        <v>170</v>
      </c>
      <c r="C469" s="81">
        <f>SUM(C470:C479)</f>
        <v>843293.3200000001</v>
      </c>
      <c r="D469" s="81">
        <f>SUM(D470:D479)</f>
        <v>229975.86000000004</v>
      </c>
      <c r="E469" s="146">
        <f t="shared" si="36"/>
        <v>0.27271158746994467</v>
      </c>
    </row>
    <row r="470" spans="1:5" s="20" customFormat="1" ht="25.5">
      <c r="A470" s="62">
        <v>3020</v>
      </c>
      <c r="B470" s="63" t="s">
        <v>2</v>
      </c>
      <c r="C470" s="112">
        <v>500</v>
      </c>
      <c r="D470" s="112">
        <v>0</v>
      </c>
      <c r="E470" s="146">
        <f t="shared" si="36"/>
        <v>0</v>
      </c>
    </row>
    <row r="471" spans="1:5" s="20" customFormat="1" ht="25.5">
      <c r="A471" s="62">
        <v>3030</v>
      </c>
      <c r="B471" s="63" t="s">
        <v>14</v>
      </c>
      <c r="C471" s="112">
        <v>30558.32</v>
      </c>
      <c r="D471" s="112">
        <v>5411.28</v>
      </c>
      <c r="E471" s="146">
        <f t="shared" si="36"/>
        <v>0.17708041541550712</v>
      </c>
    </row>
    <row r="472" spans="1:5" s="20" customFormat="1" ht="25.5">
      <c r="A472" s="62">
        <v>4010</v>
      </c>
      <c r="B472" s="63" t="s">
        <v>3</v>
      </c>
      <c r="C472" s="112">
        <v>88870</v>
      </c>
      <c r="D472" s="112">
        <v>35493.29</v>
      </c>
      <c r="E472" s="146">
        <f t="shared" si="36"/>
        <v>0.39938438168110724</v>
      </c>
    </row>
    <row r="473" spans="1:5" s="20" customFormat="1" ht="12.75">
      <c r="A473" s="62">
        <v>4040</v>
      </c>
      <c r="B473" s="63" t="s">
        <v>186</v>
      </c>
      <c r="C473" s="112">
        <v>6400</v>
      </c>
      <c r="D473" s="112">
        <v>3168.69</v>
      </c>
      <c r="E473" s="146">
        <f t="shared" si="36"/>
        <v>0.4951078125</v>
      </c>
    </row>
    <row r="474" spans="1:5" ht="12.75">
      <c r="A474" s="33">
        <v>4110</v>
      </c>
      <c r="B474" s="6" t="s">
        <v>4</v>
      </c>
      <c r="C474" s="7">
        <v>16050</v>
      </c>
      <c r="D474" s="7">
        <v>6488.37</v>
      </c>
      <c r="E474" s="146">
        <f t="shared" si="36"/>
        <v>0.40425981308411213</v>
      </c>
    </row>
    <row r="475" spans="1:5" ht="12.75">
      <c r="A475" s="33">
        <v>4120</v>
      </c>
      <c r="B475" s="6" t="s">
        <v>5</v>
      </c>
      <c r="C475" s="7">
        <v>2250</v>
      </c>
      <c r="D475" s="7">
        <v>400.11</v>
      </c>
      <c r="E475" s="146">
        <f t="shared" si="36"/>
        <v>0.17782666666666666</v>
      </c>
    </row>
    <row r="476" spans="1:5" ht="12.75">
      <c r="A476" s="33">
        <v>4170</v>
      </c>
      <c r="B476" s="6" t="s">
        <v>6</v>
      </c>
      <c r="C476" s="7">
        <v>40000</v>
      </c>
      <c r="D476" s="7">
        <v>13201.22</v>
      </c>
      <c r="E476" s="146">
        <f t="shared" si="36"/>
        <v>0.3300305</v>
      </c>
    </row>
    <row r="477" spans="1:5" ht="12.75">
      <c r="A477" s="33">
        <v>4300</v>
      </c>
      <c r="B477" s="6" t="s">
        <v>8</v>
      </c>
      <c r="C477" s="7">
        <v>654255</v>
      </c>
      <c r="D477" s="7">
        <v>163871.2</v>
      </c>
      <c r="E477" s="146">
        <f t="shared" si="36"/>
        <v>0.25046992380646693</v>
      </c>
    </row>
    <row r="478" spans="1:5" ht="25.5">
      <c r="A478" s="33">
        <v>4440</v>
      </c>
      <c r="B478" s="63" t="s">
        <v>24</v>
      </c>
      <c r="C478" s="7">
        <v>3110</v>
      </c>
      <c r="D478" s="7">
        <v>1941.7</v>
      </c>
      <c r="E478" s="146">
        <f t="shared" si="36"/>
        <v>0.6243408360128617</v>
      </c>
    </row>
    <row r="479" spans="1:5" ht="25.5">
      <c r="A479" s="33">
        <v>4710</v>
      </c>
      <c r="B479" s="6" t="s">
        <v>340</v>
      </c>
      <c r="C479" s="7">
        <v>1300</v>
      </c>
      <c r="D479" s="7">
        <v>0</v>
      </c>
      <c r="E479" s="146">
        <f t="shared" si="36"/>
        <v>0</v>
      </c>
    </row>
    <row r="480" spans="1:5" s="3" customFormat="1" ht="31.5" customHeight="1">
      <c r="A480" s="131" t="s">
        <v>101</v>
      </c>
      <c r="B480" s="103" t="s">
        <v>102</v>
      </c>
      <c r="C480" s="104">
        <f>SUM(C481)</f>
        <v>274000</v>
      </c>
      <c r="D480" s="104">
        <f>SUM(D481)</f>
        <v>74070.23999999999</v>
      </c>
      <c r="E480" s="145">
        <f aca="true" t="shared" si="37" ref="E480:E486">D480/C480</f>
        <v>0.2703293430656934</v>
      </c>
    </row>
    <row r="481" spans="1:5" s="20" customFormat="1" ht="12.75">
      <c r="A481" s="76" t="s">
        <v>168</v>
      </c>
      <c r="B481" s="65" t="s">
        <v>170</v>
      </c>
      <c r="C481" s="81">
        <f>SUM(C482:C484)</f>
        <v>274000</v>
      </c>
      <c r="D481" s="81">
        <f>SUM(D482:D484)</f>
        <v>74070.23999999999</v>
      </c>
      <c r="E481" s="146">
        <f t="shared" si="37"/>
        <v>0.2703293430656934</v>
      </c>
    </row>
    <row r="482" spans="1:5" ht="12.75">
      <c r="A482" s="33">
        <v>4300</v>
      </c>
      <c r="B482" s="6" t="s">
        <v>8</v>
      </c>
      <c r="C482" s="7">
        <v>104500</v>
      </c>
      <c r="D482" s="7">
        <v>28227.75</v>
      </c>
      <c r="E482" s="146">
        <f t="shared" si="37"/>
        <v>0.270122009569378</v>
      </c>
    </row>
    <row r="483" spans="1:5" ht="12.75">
      <c r="A483" s="33">
        <v>4410</v>
      </c>
      <c r="B483" s="6" t="s">
        <v>16</v>
      </c>
      <c r="C483" s="7">
        <v>17690</v>
      </c>
      <c r="D483" s="7">
        <v>634</v>
      </c>
      <c r="E483" s="146">
        <f t="shared" si="37"/>
        <v>0.03583945732052007</v>
      </c>
    </row>
    <row r="484" spans="1:5" ht="25.5">
      <c r="A484" s="33">
        <v>4700</v>
      </c>
      <c r="B484" s="6" t="s">
        <v>25</v>
      </c>
      <c r="C484" s="7">
        <v>151810</v>
      </c>
      <c r="D484" s="7">
        <v>45208.49</v>
      </c>
      <c r="E484" s="146">
        <f t="shared" si="37"/>
        <v>0.2977965219682498</v>
      </c>
    </row>
    <row r="485" spans="1:5" s="3" customFormat="1" ht="25.5" customHeight="1">
      <c r="A485" s="131" t="s">
        <v>219</v>
      </c>
      <c r="B485" s="103" t="s">
        <v>220</v>
      </c>
      <c r="C485" s="104">
        <f>SUM(C486:C487)</f>
        <v>5493817.410000001</v>
      </c>
      <c r="D485" s="104">
        <f>SUM(D486:D487)</f>
        <v>2339258.79</v>
      </c>
      <c r="E485" s="145">
        <f t="shared" si="37"/>
        <v>0.4257984231041271</v>
      </c>
    </row>
    <row r="486" spans="1:5" s="20" customFormat="1" ht="12.75">
      <c r="A486" s="76" t="s">
        <v>168</v>
      </c>
      <c r="B486" s="65" t="s">
        <v>170</v>
      </c>
      <c r="C486" s="81">
        <f>SUM(C490:C502)</f>
        <v>5463817.410000001</v>
      </c>
      <c r="D486" s="81">
        <f>SUM(D490:D502)</f>
        <v>2311252.89</v>
      </c>
      <c r="E486" s="146">
        <f t="shared" si="37"/>
        <v>0.42301063827094465</v>
      </c>
    </row>
    <row r="487" spans="1:5" s="16" customFormat="1" ht="12.75">
      <c r="A487" s="32"/>
      <c r="B487" s="17" t="s">
        <v>171</v>
      </c>
      <c r="C487" s="18">
        <f>SUM(C503)</f>
        <v>30000</v>
      </c>
      <c r="D487" s="18">
        <f>SUM(D503)</f>
        <v>28005.9</v>
      </c>
      <c r="E487" s="143">
        <f aca="true" t="shared" si="38" ref="E487:E503">D487/C487</f>
        <v>0.9335300000000001</v>
      </c>
    </row>
    <row r="488" spans="1:5" s="16" customFormat="1" ht="25.5">
      <c r="A488" s="32"/>
      <c r="B488" s="56" t="s">
        <v>226</v>
      </c>
      <c r="C488" s="67">
        <f>SUM(C491:C494)</f>
        <v>2512403</v>
      </c>
      <c r="D488" s="67">
        <f>SUM(D491:D494)</f>
        <v>1188228.37</v>
      </c>
      <c r="E488" s="143">
        <f t="shared" si="38"/>
        <v>0.472944973397978</v>
      </c>
    </row>
    <row r="489" spans="1:5" s="16" customFormat="1" ht="25.5">
      <c r="A489" s="32"/>
      <c r="B489" s="56" t="s">
        <v>225</v>
      </c>
      <c r="C489" s="67">
        <f>C486-C488</f>
        <v>2951414.410000001</v>
      </c>
      <c r="D489" s="67">
        <f>D486-D488</f>
        <v>1123024.52</v>
      </c>
      <c r="E489" s="143">
        <f t="shared" si="38"/>
        <v>0.3805038412074432</v>
      </c>
    </row>
    <row r="490" spans="1:5" ht="25.5">
      <c r="A490" s="33">
        <v>3020</v>
      </c>
      <c r="B490" s="8" t="s">
        <v>2</v>
      </c>
      <c r="C490" s="7">
        <v>19100</v>
      </c>
      <c r="D490" s="7">
        <v>6058.91</v>
      </c>
      <c r="E490" s="143">
        <f t="shared" si="38"/>
        <v>0.31722041884816754</v>
      </c>
    </row>
    <row r="491" spans="1:5" s="20" customFormat="1" ht="25.5">
      <c r="A491" s="34">
        <v>4010</v>
      </c>
      <c r="B491" s="8" t="s">
        <v>3</v>
      </c>
      <c r="C491" s="9">
        <v>2023790</v>
      </c>
      <c r="D491" s="9">
        <v>898882.95</v>
      </c>
      <c r="E491" s="143">
        <f t="shared" si="38"/>
        <v>0.4441582130557024</v>
      </c>
    </row>
    <row r="492" spans="1:5" ht="12.75">
      <c r="A492" s="33">
        <v>4040</v>
      </c>
      <c r="B492" s="6" t="s">
        <v>18</v>
      </c>
      <c r="C492" s="7">
        <v>118563</v>
      </c>
      <c r="D492" s="7">
        <v>118524.7</v>
      </c>
      <c r="E492" s="143">
        <f t="shared" si="38"/>
        <v>0.9996769649890775</v>
      </c>
    </row>
    <row r="493" spans="1:5" s="20" customFormat="1" ht="12.75">
      <c r="A493" s="34">
        <v>4110</v>
      </c>
      <c r="B493" s="8" t="s">
        <v>4</v>
      </c>
      <c r="C493" s="9">
        <v>331000</v>
      </c>
      <c r="D493" s="9">
        <v>155714.35</v>
      </c>
      <c r="E493" s="143">
        <f t="shared" si="38"/>
        <v>0.47043610271903324</v>
      </c>
    </row>
    <row r="494" spans="1:5" s="20" customFormat="1" ht="12.75">
      <c r="A494" s="34">
        <v>4120</v>
      </c>
      <c r="B494" s="8" t="s">
        <v>5</v>
      </c>
      <c r="C494" s="9">
        <v>39050</v>
      </c>
      <c r="D494" s="9">
        <v>15106.37</v>
      </c>
      <c r="E494" s="143">
        <f t="shared" si="38"/>
        <v>0.3868468629961588</v>
      </c>
    </row>
    <row r="495" spans="1:5" s="20" customFormat="1" ht="12.75">
      <c r="A495" s="34">
        <v>4210</v>
      </c>
      <c r="B495" s="8" t="s">
        <v>7</v>
      </c>
      <c r="C495" s="9">
        <v>207628.43</v>
      </c>
      <c r="D495" s="9">
        <v>54200.75</v>
      </c>
      <c r="E495" s="143">
        <f t="shared" si="38"/>
        <v>0.26104686145341466</v>
      </c>
    </row>
    <row r="496" spans="1:5" s="20" customFormat="1" ht="12.75">
      <c r="A496" s="34">
        <v>4220</v>
      </c>
      <c r="B496" s="8" t="s">
        <v>30</v>
      </c>
      <c r="C496" s="9">
        <v>2126855.7</v>
      </c>
      <c r="D496" s="9">
        <v>815661.11</v>
      </c>
      <c r="E496" s="143">
        <f t="shared" si="38"/>
        <v>0.3835056181761649</v>
      </c>
    </row>
    <row r="497" spans="1:5" ht="12.75">
      <c r="A497" s="33">
        <v>4260</v>
      </c>
      <c r="B497" s="6" t="s">
        <v>13</v>
      </c>
      <c r="C497" s="7">
        <v>96931.75</v>
      </c>
      <c r="D497" s="7">
        <v>28398.57</v>
      </c>
      <c r="E497" s="143">
        <f t="shared" si="38"/>
        <v>0.29297490244424557</v>
      </c>
    </row>
    <row r="498" spans="1:5" ht="12.75">
      <c r="A498" s="33">
        <v>4270</v>
      </c>
      <c r="B498" s="6" t="s">
        <v>0</v>
      </c>
      <c r="C498" s="7">
        <v>23000</v>
      </c>
      <c r="D498" s="7">
        <v>3185.46</v>
      </c>
      <c r="E498" s="143">
        <f t="shared" si="38"/>
        <v>0.1384982608695652</v>
      </c>
    </row>
    <row r="499" spans="1:5" ht="12.75">
      <c r="A499" s="33">
        <v>4300</v>
      </c>
      <c r="B499" s="6" t="s">
        <v>8</v>
      </c>
      <c r="C499" s="7">
        <v>375235.53</v>
      </c>
      <c r="D499" s="7">
        <v>164186.7</v>
      </c>
      <c r="E499" s="143">
        <f t="shared" si="38"/>
        <v>0.43755637958910765</v>
      </c>
    </row>
    <row r="500" spans="1:7" ht="25.5">
      <c r="A500" s="33">
        <v>4440</v>
      </c>
      <c r="B500" s="6" t="s">
        <v>24</v>
      </c>
      <c r="C500" s="7">
        <v>68523</v>
      </c>
      <c r="D500" s="7">
        <v>51333.02</v>
      </c>
      <c r="E500" s="143">
        <f t="shared" si="38"/>
        <v>0.7491356186973717</v>
      </c>
      <c r="G500" s="1"/>
    </row>
    <row r="501" spans="1:7" ht="25.5">
      <c r="A501" s="33">
        <v>4700</v>
      </c>
      <c r="B501" s="63" t="s">
        <v>183</v>
      </c>
      <c r="C501" s="7">
        <v>7400</v>
      </c>
      <c r="D501" s="7">
        <v>0</v>
      </c>
      <c r="E501" s="143">
        <f t="shared" si="38"/>
        <v>0</v>
      </c>
      <c r="G501" s="1"/>
    </row>
    <row r="502" spans="1:5" ht="25.5">
      <c r="A502" s="33">
        <v>4710</v>
      </c>
      <c r="B502" s="6" t="s">
        <v>340</v>
      </c>
      <c r="C502" s="7">
        <v>26740</v>
      </c>
      <c r="D502" s="7">
        <v>0</v>
      </c>
      <c r="E502" s="146">
        <f t="shared" si="38"/>
        <v>0</v>
      </c>
    </row>
    <row r="503" spans="1:5" s="10" customFormat="1" ht="25.5">
      <c r="A503" s="35">
        <v>6050</v>
      </c>
      <c r="B503" s="11" t="s">
        <v>1</v>
      </c>
      <c r="C503" s="54">
        <v>30000</v>
      </c>
      <c r="D503" s="54">
        <v>28005.9</v>
      </c>
      <c r="E503" s="146">
        <f t="shared" si="38"/>
        <v>0.9335300000000001</v>
      </c>
    </row>
    <row r="504" spans="1:5" s="3" customFormat="1" ht="102">
      <c r="A504" s="131" t="s">
        <v>244</v>
      </c>
      <c r="B504" s="103" t="s">
        <v>245</v>
      </c>
      <c r="C504" s="104">
        <f>SUM(C505:C506)</f>
        <v>2983378</v>
      </c>
      <c r="D504" s="104">
        <f>SUM(D505:D506)</f>
        <v>1353185.2700000003</v>
      </c>
      <c r="E504" s="145">
        <f>D504/C504</f>
        <v>0.45357486379533546</v>
      </c>
    </row>
    <row r="505" spans="1:5" s="20" customFormat="1" ht="12.75">
      <c r="A505" s="76" t="s">
        <v>168</v>
      </c>
      <c r="B505" s="65" t="s">
        <v>170</v>
      </c>
      <c r="C505" s="81">
        <f>SUM(C509:C517)</f>
        <v>2983378</v>
      </c>
      <c r="D505" s="81">
        <f>SUM(D509:D517)</f>
        <v>1353185.2700000003</v>
      </c>
      <c r="E505" s="146">
        <f>D505/C505</f>
        <v>0.45357486379533546</v>
      </c>
    </row>
    <row r="506" spans="1:5" s="16" customFormat="1" ht="12.75">
      <c r="A506" s="32"/>
      <c r="B506" s="17" t="s">
        <v>171</v>
      </c>
      <c r="C506" s="18">
        <v>0</v>
      </c>
      <c r="D506" s="18">
        <v>0</v>
      </c>
      <c r="E506" s="143"/>
    </row>
    <row r="507" spans="1:5" s="16" customFormat="1" ht="25.5">
      <c r="A507" s="32"/>
      <c r="B507" s="56" t="s">
        <v>226</v>
      </c>
      <c r="C507" s="67">
        <f>SUM(C511:C514)</f>
        <v>2219050</v>
      </c>
      <c r="D507" s="67">
        <f>SUM(D511:D514)</f>
        <v>1166493.5300000003</v>
      </c>
      <c r="E507" s="158">
        <f>D507/C507</f>
        <v>0.5256724859737276</v>
      </c>
    </row>
    <row r="508" spans="1:5" s="16" customFormat="1" ht="25.5">
      <c r="A508" s="32"/>
      <c r="B508" s="56" t="s">
        <v>225</v>
      </c>
      <c r="C508" s="67">
        <f>C505-C507</f>
        <v>764328</v>
      </c>
      <c r="D508" s="67">
        <f>D505-D507</f>
        <v>186691.74</v>
      </c>
      <c r="E508" s="158">
        <f aca="true" t="shared" si="39" ref="E508:E517">D508/C508</f>
        <v>0.24425605237541997</v>
      </c>
    </row>
    <row r="509" spans="1:5" ht="76.5">
      <c r="A509" s="36">
        <v>2590</v>
      </c>
      <c r="B509" s="57" t="s">
        <v>237</v>
      </c>
      <c r="C509" s="119">
        <v>611331</v>
      </c>
      <c r="D509" s="119">
        <v>108559.49</v>
      </c>
      <c r="E509" s="146">
        <f t="shared" si="39"/>
        <v>0.17757890569920387</v>
      </c>
    </row>
    <row r="510" spans="1:5" ht="25.5">
      <c r="A510" s="33">
        <v>3020</v>
      </c>
      <c r="B510" s="8" t="s">
        <v>2</v>
      </c>
      <c r="C510" s="7">
        <v>20020</v>
      </c>
      <c r="D510" s="7">
        <v>6670.08</v>
      </c>
      <c r="E510" s="219">
        <f t="shared" si="39"/>
        <v>0.3331708291708292</v>
      </c>
    </row>
    <row r="511" spans="1:5" s="20" customFormat="1" ht="25.5">
      <c r="A511" s="34">
        <v>4010</v>
      </c>
      <c r="B511" s="8" t="s">
        <v>3</v>
      </c>
      <c r="C511" s="9">
        <v>1769113</v>
      </c>
      <c r="D511" s="9">
        <v>890907.1</v>
      </c>
      <c r="E511" s="219">
        <f t="shared" si="39"/>
        <v>0.503589708514945</v>
      </c>
    </row>
    <row r="512" spans="1:5" s="20" customFormat="1" ht="12.75">
      <c r="A512" s="34">
        <v>4040</v>
      </c>
      <c r="B512" s="63" t="s">
        <v>18</v>
      </c>
      <c r="C512" s="9">
        <v>105005</v>
      </c>
      <c r="D512" s="9">
        <v>104980.19</v>
      </c>
      <c r="E512" s="219">
        <f t="shared" si="39"/>
        <v>0.9997637255368792</v>
      </c>
    </row>
    <row r="513" spans="1:5" s="20" customFormat="1" ht="12.75">
      <c r="A513" s="34">
        <v>4110</v>
      </c>
      <c r="B513" s="8" t="s">
        <v>4</v>
      </c>
      <c r="C513" s="9">
        <v>300022</v>
      </c>
      <c r="D513" s="9">
        <v>151873.87</v>
      </c>
      <c r="E513" s="219">
        <f t="shared" si="39"/>
        <v>0.5062091113318357</v>
      </c>
    </row>
    <row r="514" spans="1:5" s="20" customFormat="1" ht="12.75">
      <c r="A514" s="34">
        <v>4120</v>
      </c>
      <c r="B514" s="8" t="s">
        <v>5</v>
      </c>
      <c r="C514" s="9">
        <v>44910</v>
      </c>
      <c r="D514" s="9">
        <v>18732.37</v>
      </c>
      <c r="E514" s="219">
        <f t="shared" si="39"/>
        <v>0.41710910710309507</v>
      </c>
    </row>
    <row r="515" spans="1:5" s="20" customFormat="1" ht="25.5">
      <c r="A515" s="34">
        <v>4240</v>
      </c>
      <c r="B515" s="63" t="s">
        <v>20</v>
      </c>
      <c r="C515" s="9">
        <v>19000</v>
      </c>
      <c r="D515" s="9">
        <v>10070.8</v>
      </c>
      <c r="E515" s="219">
        <f t="shared" si="39"/>
        <v>0.5300421052631579</v>
      </c>
    </row>
    <row r="516" spans="1:5" ht="25.5">
      <c r="A516" s="33">
        <v>4440</v>
      </c>
      <c r="B516" s="6" t="s">
        <v>24</v>
      </c>
      <c r="C516" s="7">
        <v>87727</v>
      </c>
      <c r="D516" s="7">
        <v>61391.37</v>
      </c>
      <c r="E516" s="219">
        <f t="shared" si="39"/>
        <v>0.6998001755445872</v>
      </c>
    </row>
    <row r="517" spans="1:5" ht="25.5">
      <c r="A517" s="33">
        <v>4710</v>
      </c>
      <c r="B517" s="6" t="s">
        <v>340</v>
      </c>
      <c r="C517" s="7">
        <v>26250</v>
      </c>
      <c r="D517" s="7">
        <v>0</v>
      </c>
      <c r="E517" s="146">
        <f t="shared" si="39"/>
        <v>0</v>
      </c>
    </row>
    <row r="518" spans="1:5" s="3" customFormat="1" ht="127.5">
      <c r="A518" s="131" t="s">
        <v>246</v>
      </c>
      <c r="B518" s="103" t="s">
        <v>247</v>
      </c>
      <c r="C518" s="104">
        <f>SUM(C519,C521)</f>
        <v>7742419</v>
      </c>
      <c r="D518" s="104">
        <f>SUM(D519,D521)</f>
        <v>4044788.6700000004</v>
      </c>
      <c r="E518" s="145">
        <f>D518/C518</f>
        <v>0.5224192426165518</v>
      </c>
    </row>
    <row r="519" spans="1:5" s="20" customFormat="1" ht="12.75">
      <c r="A519" s="76" t="s">
        <v>168</v>
      </c>
      <c r="B519" s="65" t="s">
        <v>170</v>
      </c>
      <c r="C519" s="81">
        <f>SUM(C524:C533)</f>
        <v>7742419</v>
      </c>
      <c r="D519" s="81">
        <f>SUM(D524:D533)</f>
        <v>4044788.6700000004</v>
      </c>
      <c r="E519" s="146">
        <f>D519/C519</f>
        <v>0.5224192426165518</v>
      </c>
    </row>
    <row r="520" spans="1:5" s="20" customFormat="1" ht="25.5">
      <c r="A520" s="76"/>
      <c r="B520" s="65" t="s">
        <v>227</v>
      </c>
      <c r="C520" s="81">
        <f>C519</f>
        <v>7742419</v>
      </c>
      <c r="D520" s="81">
        <f>D519</f>
        <v>4044788.6700000004</v>
      </c>
      <c r="E520" s="146">
        <f aca="true" t="shared" si="40" ref="E520:E533">D520/C520</f>
        <v>0.5224192426165518</v>
      </c>
    </row>
    <row r="521" spans="1:5" s="16" customFormat="1" ht="12.75">
      <c r="A521" s="32"/>
      <c r="B521" s="17" t="s">
        <v>171</v>
      </c>
      <c r="C521" s="18">
        <v>0</v>
      </c>
      <c r="D521" s="18">
        <v>0</v>
      </c>
      <c r="E521" s="146"/>
    </row>
    <row r="522" spans="1:5" s="16" customFormat="1" ht="25.5">
      <c r="A522" s="32"/>
      <c r="B522" s="56" t="s">
        <v>226</v>
      </c>
      <c r="C522" s="67">
        <f>SUM(C527:C530)</f>
        <v>5666222</v>
      </c>
      <c r="D522" s="67">
        <f>SUM(D527:D530)</f>
        <v>3188379.89</v>
      </c>
      <c r="E522" s="146">
        <f t="shared" si="40"/>
        <v>0.562699430061159</v>
      </c>
    </row>
    <row r="523" spans="1:5" s="16" customFormat="1" ht="25.5">
      <c r="A523" s="32"/>
      <c r="B523" s="56" t="s">
        <v>225</v>
      </c>
      <c r="C523" s="67">
        <f>C519-C522</f>
        <v>2076197</v>
      </c>
      <c r="D523" s="67">
        <f>D519-D522</f>
        <v>856408.7800000003</v>
      </c>
      <c r="E523" s="146">
        <f t="shared" si="40"/>
        <v>0.41248917130696183</v>
      </c>
    </row>
    <row r="524" spans="1:5" ht="38.25">
      <c r="A524" s="36">
        <v>2540</v>
      </c>
      <c r="B524" s="57" t="s">
        <v>28</v>
      </c>
      <c r="C524" s="119">
        <v>848600</v>
      </c>
      <c r="D524" s="119">
        <v>306050.82</v>
      </c>
      <c r="E524" s="146">
        <f t="shared" si="40"/>
        <v>0.36065380626914917</v>
      </c>
    </row>
    <row r="525" spans="1:5" ht="76.5">
      <c r="A525" s="36">
        <v>2590</v>
      </c>
      <c r="B525" s="57" t="s">
        <v>237</v>
      </c>
      <c r="C525" s="119">
        <v>777000</v>
      </c>
      <c r="D525" s="119">
        <v>335028.79</v>
      </c>
      <c r="E525" s="146">
        <f t="shared" si="40"/>
        <v>0.43118248391248387</v>
      </c>
    </row>
    <row r="526" spans="1:5" ht="25.5">
      <c r="A526" s="33">
        <v>3020</v>
      </c>
      <c r="B526" s="8" t="s">
        <v>2</v>
      </c>
      <c r="C526" s="7">
        <v>70790</v>
      </c>
      <c r="D526" s="7">
        <v>33275.07</v>
      </c>
      <c r="E526" s="146">
        <f t="shared" si="40"/>
        <v>0.47005325610962</v>
      </c>
    </row>
    <row r="527" spans="1:5" s="20" customFormat="1" ht="25.5">
      <c r="A527" s="34">
        <v>4010</v>
      </c>
      <c r="B527" s="8" t="s">
        <v>3</v>
      </c>
      <c r="C527" s="9">
        <v>4500900</v>
      </c>
      <c r="D527" s="9">
        <v>2387001.43</v>
      </c>
      <c r="E527" s="146">
        <f t="shared" si="40"/>
        <v>0.5303386944833256</v>
      </c>
    </row>
    <row r="528" spans="1:5" s="20" customFormat="1" ht="12.75">
      <c r="A528" s="34">
        <v>4040</v>
      </c>
      <c r="B528" s="63" t="s">
        <v>186</v>
      </c>
      <c r="C528" s="9">
        <v>340322</v>
      </c>
      <c r="D528" s="9">
        <v>340310.2</v>
      </c>
      <c r="E528" s="146">
        <f t="shared" si="40"/>
        <v>0.9999653269550602</v>
      </c>
    </row>
    <row r="529" spans="1:5" s="20" customFormat="1" ht="12.75">
      <c r="A529" s="34">
        <v>4110</v>
      </c>
      <c r="B529" s="8" t="s">
        <v>4</v>
      </c>
      <c r="C529" s="9">
        <v>725000</v>
      </c>
      <c r="D529" s="9">
        <v>416341.82</v>
      </c>
      <c r="E529" s="146">
        <f t="shared" si="40"/>
        <v>0.5742645793103448</v>
      </c>
    </row>
    <row r="530" spans="1:5" s="20" customFormat="1" ht="12.75">
      <c r="A530" s="34">
        <v>4120</v>
      </c>
      <c r="B530" s="8" t="s">
        <v>5</v>
      </c>
      <c r="C530" s="9">
        <v>100000</v>
      </c>
      <c r="D530" s="9">
        <v>44726.44</v>
      </c>
      <c r="E530" s="146">
        <f t="shared" si="40"/>
        <v>0.4472644</v>
      </c>
    </row>
    <row r="531" spans="1:5" s="20" customFormat="1" ht="25.5">
      <c r="A531" s="34">
        <v>4240</v>
      </c>
      <c r="B531" s="63" t="s">
        <v>20</v>
      </c>
      <c r="C531" s="9">
        <v>69500</v>
      </c>
      <c r="D531" s="9">
        <v>14358.74</v>
      </c>
      <c r="E531" s="146">
        <f t="shared" si="40"/>
        <v>0.20660057553956834</v>
      </c>
    </row>
    <row r="532" spans="1:5" ht="25.5">
      <c r="A532" s="33">
        <v>4440</v>
      </c>
      <c r="B532" s="6" t="s">
        <v>24</v>
      </c>
      <c r="C532" s="7">
        <v>230007</v>
      </c>
      <c r="D532" s="7">
        <v>167174.82</v>
      </c>
      <c r="E532" s="146">
        <f t="shared" si="40"/>
        <v>0.7268249227197433</v>
      </c>
    </row>
    <row r="533" spans="1:5" ht="25.5">
      <c r="A533" s="33">
        <v>4710</v>
      </c>
      <c r="B533" s="6" t="s">
        <v>340</v>
      </c>
      <c r="C533" s="7">
        <v>80300</v>
      </c>
      <c r="D533" s="7">
        <v>520.54</v>
      </c>
      <c r="E533" s="146">
        <f t="shared" si="40"/>
        <v>0.006482440846824408</v>
      </c>
    </row>
    <row r="534" spans="1:5" s="3" customFormat="1" ht="25.5" customHeight="1">
      <c r="A534" s="131" t="s">
        <v>165</v>
      </c>
      <c r="B534" s="103" t="s">
        <v>40</v>
      </c>
      <c r="C534" s="104">
        <f>SUM(C535:C536)</f>
        <v>1874310.2799999998</v>
      </c>
      <c r="D534" s="104">
        <f>SUM(D535:D536)</f>
        <v>1296398.2400000002</v>
      </c>
      <c r="E534" s="145">
        <f>D534/C534</f>
        <v>0.6916668247692694</v>
      </c>
    </row>
    <row r="535" spans="1:5" s="20" customFormat="1" ht="12.75">
      <c r="A535" s="76" t="s">
        <v>168</v>
      </c>
      <c r="B535" s="65" t="s">
        <v>170</v>
      </c>
      <c r="C535" s="81">
        <f>SUM(C537:C560)</f>
        <v>1874310.2799999998</v>
      </c>
      <c r="D535" s="81">
        <f>SUM(D537:D560)</f>
        <v>1296398.2400000002</v>
      </c>
      <c r="E535" s="146">
        <f>D535/C535</f>
        <v>0.6916668247692694</v>
      </c>
    </row>
    <row r="536" spans="1:5" s="16" customFormat="1" ht="12.75">
      <c r="A536" s="32"/>
      <c r="B536" s="17" t="s">
        <v>171</v>
      </c>
      <c r="C536" s="18">
        <v>0</v>
      </c>
      <c r="D536" s="18">
        <v>0</v>
      </c>
      <c r="E536" s="146">
        <v>0</v>
      </c>
    </row>
    <row r="537" spans="1:5" s="16" customFormat="1" ht="89.25">
      <c r="A537" s="62">
        <v>2917</v>
      </c>
      <c r="B537" s="63" t="s">
        <v>299</v>
      </c>
      <c r="C537" s="112">
        <v>3940</v>
      </c>
      <c r="D537" s="112">
        <v>3940</v>
      </c>
      <c r="E537" s="146">
        <f aca="true" t="shared" si="41" ref="E537:E560">D537/C537</f>
        <v>1</v>
      </c>
    </row>
    <row r="538" spans="1:5" s="16" customFormat="1" ht="89.25">
      <c r="A538" s="62">
        <v>2919</v>
      </c>
      <c r="B538" s="63" t="s">
        <v>299</v>
      </c>
      <c r="C538" s="112">
        <v>2647.75</v>
      </c>
      <c r="D538" s="112">
        <v>2647.75</v>
      </c>
      <c r="E538" s="146">
        <f t="shared" si="41"/>
        <v>1</v>
      </c>
    </row>
    <row r="539" spans="1:5" s="16" customFormat="1" ht="25.5">
      <c r="A539" s="62">
        <v>4017</v>
      </c>
      <c r="B539" s="63" t="s">
        <v>3</v>
      </c>
      <c r="C539" s="112">
        <v>12912.2</v>
      </c>
      <c r="D539" s="112">
        <v>10113.6</v>
      </c>
      <c r="E539" s="146">
        <f t="shared" si="41"/>
        <v>0.7832592431963569</v>
      </c>
    </row>
    <row r="540" spans="1:5" s="16" customFormat="1" ht="25.5">
      <c r="A540" s="34">
        <v>4019</v>
      </c>
      <c r="B540" s="63" t="s">
        <v>3</v>
      </c>
      <c r="C540" s="9">
        <v>2408.4</v>
      </c>
      <c r="D540" s="9">
        <v>1886.4</v>
      </c>
      <c r="E540" s="146">
        <f t="shared" si="41"/>
        <v>0.7832585949177877</v>
      </c>
    </row>
    <row r="541" spans="1:5" s="20" customFormat="1" ht="12.75">
      <c r="A541" s="34">
        <v>4110</v>
      </c>
      <c r="B541" s="8" t="s">
        <v>4</v>
      </c>
      <c r="C541" s="9">
        <v>800</v>
      </c>
      <c r="D541" s="9">
        <v>0</v>
      </c>
      <c r="E541" s="146">
        <f t="shared" si="41"/>
        <v>0</v>
      </c>
    </row>
    <row r="542" spans="1:5" s="20" customFormat="1" ht="12.75">
      <c r="A542" s="34">
        <v>4117</v>
      </c>
      <c r="B542" s="8" t="s">
        <v>4</v>
      </c>
      <c r="C542" s="9">
        <v>2209.91</v>
      </c>
      <c r="D542" s="9">
        <v>1712.22</v>
      </c>
      <c r="E542" s="146">
        <f t="shared" si="41"/>
        <v>0.774791733600011</v>
      </c>
    </row>
    <row r="543" spans="1:5" s="20" customFormat="1" ht="12.75">
      <c r="A543" s="34">
        <v>4119</v>
      </c>
      <c r="B543" s="8" t="s">
        <v>4</v>
      </c>
      <c r="C543" s="9">
        <v>412.18</v>
      </c>
      <c r="D543" s="9">
        <v>319.38</v>
      </c>
      <c r="E543" s="146">
        <f t="shared" si="41"/>
        <v>0.7748556455917317</v>
      </c>
    </row>
    <row r="544" spans="1:5" s="20" customFormat="1" ht="12.75">
      <c r="A544" s="34">
        <v>4120</v>
      </c>
      <c r="B544" s="8" t="s">
        <v>5</v>
      </c>
      <c r="C544" s="9">
        <v>100</v>
      </c>
      <c r="D544" s="9">
        <v>0</v>
      </c>
      <c r="E544" s="146">
        <f t="shared" si="41"/>
        <v>0</v>
      </c>
    </row>
    <row r="545" spans="1:5" s="20" customFormat="1" ht="12.75">
      <c r="A545" s="34">
        <v>4127</v>
      </c>
      <c r="B545" s="8" t="s">
        <v>5</v>
      </c>
      <c r="C545" s="9">
        <v>321.36</v>
      </c>
      <c r="D545" s="9">
        <v>247.77</v>
      </c>
      <c r="E545" s="146">
        <f t="shared" si="41"/>
        <v>0.7710044809559372</v>
      </c>
    </row>
    <row r="546" spans="1:5" s="20" customFormat="1" ht="12.75">
      <c r="A546" s="34">
        <v>4129</v>
      </c>
      <c r="B546" s="8" t="s">
        <v>5</v>
      </c>
      <c r="C546" s="9">
        <v>59.94</v>
      </c>
      <c r="D546" s="9">
        <v>46.23</v>
      </c>
      <c r="E546" s="146">
        <f t="shared" si="41"/>
        <v>0.7712712712712713</v>
      </c>
    </row>
    <row r="547" spans="1:5" s="20" customFormat="1" ht="12.75">
      <c r="A547" s="34">
        <v>4170</v>
      </c>
      <c r="B547" s="8" t="s">
        <v>177</v>
      </c>
      <c r="C547" s="9">
        <v>5000</v>
      </c>
      <c r="D547" s="9">
        <v>0</v>
      </c>
      <c r="E547" s="146">
        <f t="shared" si="41"/>
        <v>0</v>
      </c>
    </row>
    <row r="548" spans="1:5" s="20" customFormat="1" ht="12.75">
      <c r="A548" s="34">
        <v>4190</v>
      </c>
      <c r="B548" s="63" t="s">
        <v>252</v>
      </c>
      <c r="C548" s="9">
        <v>4000</v>
      </c>
      <c r="D548" s="9">
        <v>1497.03</v>
      </c>
      <c r="E548" s="146">
        <f t="shared" si="41"/>
        <v>0.3742575</v>
      </c>
    </row>
    <row r="549" spans="1:5" s="20" customFormat="1" ht="12.75">
      <c r="A549" s="34">
        <v>4210</v>
      </c>
      <c r="B549" s="8" t="s">
        <v>7</v>
      </c>
      <c r="C549" s="9">
        <v>2000</v>
      </c>
      <c r="D549" s="9">
        <v>80</v>
      </c>
      <c r="E549" s="146">
        <f t="shared" si="41"/>
        <v>0.04</v>
      </c>
    </row>
    <row r="550" spans="1:5" s="20" customFormat="1" ht="12.75">
      <c r="A550" s="34">
        <v>4217</v>
      </c>
      <c r="B550" s="8" t="s">
        <v>7</v>
      </c>
      <c r="C550" s="9">
        <v>33292.29</v>
      </c>
      <c r="D550" s="9">
        <v>23073.68</v>
      </c>
      <c r="E550" s="146">
        <f t="shared" si="41"/>
        <v>0.6930637694192859</v>
      </c>
    </row>
    <row r="551" spans="1:5" s="20" customFormat="1" ht="12.75">
      <c r="A551" s="34">
        <v>4219</v>
      </c>
      <c r="B551" s="8" t="s">
        <v>7</v>
      </c>
      <c r="C551" s="9">
        <v>6209.71</v>
      </c>
      <c r="D551" s="9">
        <v>4303.73</v>
      </c>
      <c r="E551" s="146">
        <f t="shared" si="41"/>
        <v>0.6930645714534173</v>
      </c>
    </row>
    <row r="552" spans="1:5" s="20" customFormat="1" ht="12.75">
      <c r="A552" s="34">
        <v>4220</v>
      </c>
      <c r="B552" s="63" t="s">
        <v>30</v>
      </c>
      <c r="C552" s="9">
        <v>2000</v>
      </c>
      <c r="D552" s="9">
        <v>0</v>
      </c>
      <c r="E552" s="146">
        <f t="shared" si="41"/>
        <v>0</v>
      </c>
    </row>
    <row r="553" spans="1:5" s="20" customFormat="1" ht="25.5">
      <c r="A553" s="34">
        <v>4247</v>
      </c>
      <c r="B553" s="63" t="s">
        <v>20</v>
      </c>
      <c r="C553" s="9">
        <v>555759.58</v>
      </c>
      <c r="D553" s="9">
        <v>522402.44</v>
      </c>
      <c r="E553" s="146">
        <f t="shared" si="41"/>
        <v>0.9399791902822441</v>
      </c>
    </row>
    <row r="554" spans="1:5" s="20" customFormat="1" ht="25.5">
      <c r="A554" s="34">
        <v>4249</v>
      </c>
      <c r="B554" s="63" t="s">
        <v>20</v>
      </c>
      <c r="C554" s="9">
        <v>95752.96</v>
      </c>
      <c r="D554" s="9">
        <v>89531.14</v>
      </c>
      <c r="E554" s="146">
        <f t="shared" si="41"/>
        <v>0.9350221653722245</v>
      </c>
    </row>
    <row r="555" spans="1:5" s="20" customFormat="1" ht="12.75">
      <c r="A555" s="34">
        <v>4277</v>
      </c>
      <c r="B555" s="63" t="s">
        <v>0</v>
      </c>
      <c r="C555" s="9">
        <v>54782</v>
      </c>
      <c r="D555" s="9">
        <v>54782</v>
      </c>
      <c r="E555" s="146">
        <f t="shared" si="41"/>
        <v>1</v>
      </c>
    </row>
    <row r="556" spans="1:5" s="20" customFormat="1" ht="12.75">
      <c r="A556" s="34">
        <v>4279</v>
      </c>
      <c r="B556" s="63" t="s">
        <v>0</v>
      </c>
      <c r="C556" s="9">
        <v>10218</v>
      </c>
      <c r="D556" s="9">
        <v>10218</v>
      </c>
      <c r="E556" s="146">
        <f t="shared" si="41"/>
        <v>1</v>
      </c>
    </row>
    <row r="557" spans="1:5" ht="12.75">
      <c r="A557" s="33">
        <v>4300</v>
      </c>
      <c r="B557" s="6" t="s">
        <v>8</v>
      </c>
      <c r="C557" s="7">
        <v>366600</v>
      </c>
      <c r="D557" s="7">
        <v>36818.19</v>
      </c>
      <c r="E557" s="146">
        <f t="shared" si="41"/>
        <v>0.10043150572831425</v>
      </c>
    </row>
    <row r="558" spans="1:5" ht="12.75">
      <c r="A558" s="33">
        <v>4307</v>
      </c>
      <c r="B558" s="6" t="s">
        <v>8</v>
      </c>
      <c r="C558" s="7">
        <v>252.84</v>
      </c>
      <c r="D558" s="7">
        <v>233.24</v>
      </c>
      <c r="E558" s="146">
        <f t="shared" si="41"/>
        <v>0.9224806201550387</v>
      </c>
    </row>
    <row r="559" spans="1:5" ht="12.75">
      <c r="A559" s="33">
        <v>4309</v>
      </c>
      <c r="B559" s="6" t="s">
        <v>8</v>
      </c>
      <c r="C559" s="7">
        <v>47.16</v>
      </c>
      <c r="D559" s="7">
        <v>43.51</v>
      </c>
      <c r="E559" s="146">
        <f t="shared" si="41"/>
        <v>0.9226039016115353</v>
      </c>
    </row>
    <row r="560" spans="1:5" ht="25.5">
      <c r="A560" s="33">
        <v>4440</v>
      </c>
      <c r="B560" s="6" t="s">
        <v>24</v>
      </c>
      <c r="C560" s="7">
        <v>712584</v>
      </c>
      <c r="D560" s="7">
        <v>532501.93</v>
      </c>
      <c r="E560" s="146">
        <f t="shared" si="41"/>
        <v>0.7472830290885005</v>
      </c>
    </row>
    <row r="561" spans="1:5" s="3" customFormat="1" ht="12.75">
      <c r="A561" s="129" t="s">
        <v>104</v>
      </c>
      <c r="B561" s="99" t="s">
        <v>105</v>
      </c>
      <c r="C561" s="108">
        <f>SUM(C586,C610,C572,C564,C568)</f>
        <v>1704261.22</v>
      </c>
      <c r="D561" s="108">
        <f>SUM(D586,D610,D572,D564,D568)</f>
        <v>739595.5499999999</v>
      </c>
      <c r="E561" s="151">
        <f>D561/C561</f>
        <v>0.43396842063917873</v>
      </c>
    </row>
    <row r="562" spans="1:5" s="20" customFormat="1" ht="12.75">
      <c r="A562" s="76" t="s">
        <v>168</v>
      </c>
      <c r="B562" s="65" t="s">
        <v>170</v>
      </c>
      <c r="C562" s="81">
        <f>SUM(C587,C611,C573,C565,C569)</f>
        <v>1254261.22</v>
      </c>
      <c r="D562" s="81">
        <f>SUM(D587,D611,D573,D565,D569)</f>
        <v>689595.5499999999</v>
      </c>
      <c r="E562" s="146">
        <f>D562/C562</f>
        <v>0.5498021775719096</v>
      </c>
    </row>
    <row r="563" spans="1:5" s="16" customFormat="1" ht="12.75">
      <c r="A563" s="32"/>
      <c r="B563" s="17" t="s">
        <v>171</v>
      </c>
      <c r="C563" s="18">
        <f>SUM(C574,C588,C612)</f>
        <v>450000</v>
      </c>
      <c r="D563" s="18">
        <f>SUM(D574,D588,D612)</f>
        <v>50000</v>
      </c>
      <c r="E563" s="143">
        <f>D563/C563</f>
        <v>0.1111111111111111</v>
      </c>
    </row>
    <row r="564" spans="1:5" s="20" customFormat="1" ht="25.5">
      <c r="A564" s="131" t="s">
        <v>248</v>
      </c>
      <c r="B564" s="103" t="s">
        <v>249</v>
      </c>
      <c r="C564" s="104">
        <f>SUM(C565:C566)</f>
        <v>39000</v>
      </c>
      <c r="D564" s="104">
        <f>SUM(D565:D566)</f>
        <v>6889.58</v>
      </c>
      <c r="E564" s="145">
        <f>D564/C564</f>
        <v>0.17665589743589744</v>
      </c>
    </row>
    <row r="565" spans="1:5" s="20" customFormat="1" ht="12.75">
      <c r="A565" s="76" t="s">
        <v>168</v>
      </c>
      <c r="B565" s="65" t="s">
        <v>170</v>
      </c>
      <c r="C565" s="81">
        <f>SUM(C567)</f>
        <v>39000</v>
      </c>
      <c r="D565" s="81">
        <f>SUM(D567)</f>
        <v>6889.58</v>
      </c>
      <c r="E565" s="146">
        <f>D565/C565</f>
        <v>0.17665589743589744</v>
      </c>
    </row>
    <row r="566" spans="1:5" s="16" customFormat="1" ht="12.75">
      <c r="A566" s="32"/>
      <c r="B566" s="17" t="s">
        <v>171</v>
      </c>
      <c r="C566" s="18">
        <v>0</v>
      </c>
      <c r="D566" s="18">
        <v>0</v>
      </c>
      <c r="E566" s="146"/>
    </row>
    <row r="567" spans="1:5" ht="38.25">
      <c r="A567" s="33">
        <v>4330</v>
      </c>
      <c r="B567" s="63" t="s">
        <v>33</v>
      </c>
      <c r="C567" s="7">
        <v>39000</v>
      </c>
      <c r="D567" s="7">
        <v>6889.58</v>
      </c>
      <c r="E567" s="146">
        <f>D567/C567</f>
        <v>0.17665589743589744</v>
      </c>
    </row>
    <row r="568" spans="1:5" s="20" customFormat="1" ht="102">
      <c r="A568" s="131" t="s">
        <v>344</v>
      </c>
      <c r="B568" s="103" t="s">
        <v>245</v>
      </c>
      <c r="C568" s="104">
        <f>SUM(C569:C570)</f>
        <v>70000</v>
      </c>
      <c r="D568" s="104">
        <f>SUM(D569:D570)</f>
        <v>70000</v>
      </c>
      <c r="E568" s="145">
        <f>D568/C568</f>
        <v>1</v>
      </c>
    </row>
    <row r="569" spans="1:5" s="20" customFormat="1" ht="12.75">
      <c r="A569" s="76" t="s">
        <v>168</v>
      </c>
      <c r="B569" s="65" t="s">
        <v>170</v>
      </c>
      <c r="C569" s="81">
        <f>SUM(C571)</f>
        <v>70000</v>
      </c>
      <c r="D569" s="81">
        <f>SUM(D571)</f>
        <v>70000</v>
      </c>
      <c r="E569" s="146">
        <f>D569/C569</f>
        <v>1</v>
      </c>
    </row>
    <row r="570" spans="1:5" s="16" customFormat="1" ht="12.75">
      <c r="A570" s="32"/>
      <c r="B570" s="17" t="s">
        <v>171</v>
      </c>
      <c r="C570" s="18">
        <v>0</v>
      </c>
      <c r="D570" s="18">
        <v>0</v>
      </c>
      <c r="E570" s="146"/>
    </row>
    <row r="571" spans="1:5" ht="63.75">
      <c r="A571" s="33">
        <v>2780</v>
      </c>
      <c r="B571" s="63" t="s">
        <v>301</v>
      </c>
      <c r="C571" s="7">
        <v>70000</v>
      </c>
      <c r="D571" s="7">
        <v>70000</v>
      </c>
      <c r="E571" s="146">
        <f>D571/C571</f>
        <v>1</v>
      </c>
    </row>
    <row r="572" spans="1:5" s="20" customFormat="1" ht="12.75">
      <c r="A572" s="131" t="s">
        <v>182</v>
      </c>
      <c r="B572" s="103" t="s">
        <v>278</v>
      </c>
      <c r="C572" s="104">
        <f>SUM(C573:C574)</f>
        <v>40000</v>
      </c>
      <c r="D572" s="104">
        <f>SUM(D573:D574)</f>
        <v>0</v>
      </c>
      <c r="E572" s="145">
        <f>D572/C572</f>
        <v>0</v>
      </c>
    </row>
    <row r="573" spans="1:5" s="20" customFormat="1" ht="12.75">
      <c r="A573" s="76" t="s">
        <v>168</v>
      </c>
      <c r="B573" s="65" t="s">
        <v>170</v>
      </c>
      <c r="C573" s="81">
        <f>SUM(C575:C585)</f>
        <v>40000</v>
      </c>
      <c r="D573" s="81">
        <f>SUM(D575:D585)</f>
        <v>0</v>
      </c>
      <c r="E573" s="146">
        <f>D573/C573</f>
        <v>0</v>
      </c>
    </row>
    <row r="574" spans="1:5" s="16" customFormat="1" ht="12.75">
      <c r="A574" s="32"/>
      <c r="B574" s="17" t="s">
        <v>171</v>
      </c>
      <c r="C574" s="18">
        <v>0</v>
      </c>
      <c r="D574" s="18">
        <v>0</v>
      </c>
      <c r="E574" s="146"/>
    </row>
    <row r="575" spans="1:5" s="16" customFormat="1" ht="89.25">
      <c r="A575" s="62">
        <v>2360</v>
      </c>
      <c r="B575" s="63" t="s">
        <v>311</v>
      </c>
      <c r="C575" s="112">
        <v>10000</v>
      </c>
      <c r="D575" s="112">
        <v>0</v>
      </c>
      <c r="E575" s="146">
        <f>D575/C575</f>
        <v>0</v>
      </c>
    </row>
    <row r="576" spans="1:5" s="16" customFormat="1" ht="76.5">
      <c r="A576" s="62">
        <v>2830</v>
      </c>
      <c r="B576" s="63" t="s">
        <v>314</v>
      </c>
      <c r="C576" s="112">
        <v>10000</v>
      </c>
      <c r="D576" s="112">
        <v>0</v>
      </c>
      <c r="E576" s="146">
        <f>D576/C576</f>
        <v>0</v>
      </c>
    </row>
    <row r="577" spans="1:5" s="20" customFormat="1" ht="12.75">
      <c r="A577" s="34">
        <v>4110</v>
      </c>
      <c r="B577" s="8" t="s">
        <v>4</v>
      </c>
      <c r="C577" s="9">
        <v>100</v>
      </c>
      <c r="D577" s="112">
        <v>0</v>
      </c>
      <c r="E577" s="146">
        <f aca="true" t="shared" si="42" ref="E577:E587">D577/C577</f>
        <v>0</v>
      </c>
    </row>
    <row r="578" spans="1:5" s="20" customFormat="1" ht="12.75">
      <c r="A578" s="34">
        <v>4120</v>
      </c>
      <c r="B578" s="8" t="s">
        <v>5</v>
      </c>
      <c r="C578" s="9">
        <v>100</v>
      </c>
      <c r="D578" s="112">
        <v>0</v>
      </c>
      <c r="E578" s="146">
        <f t="shared" si="42"/>
        <v>0</v>
      </c>
    </row>
    <row r="579" spans="1:5" s="20" customFormat="1" ht="12.75">
      <c r="A579" s="34">
        <v>4170</v>
      </c>
      <c r="B579" s="8" t="s">
        <v>177</v>
      </c>
      <c r="C579" s="9">
        <v>3000</v>
      </c>
      <c r="D579" s="112">
        <v>0</v>
      </c>
      <c r="E579" s="146">
        <f t="shared" si="42"/>
        <v>0</v>
      </c>
    </row>
    <row r="580" spans="1:5" s="20" customFormat="1" ht="12.75">
      <c r="A580" s="34">
        <v>4190</v>
      </c>
      <c r="B580" s="63" t="s">
        <v>266</v>
      </c>
      <c r="C580" s="9">
        <v>500</v>
      </c>
      <c r="D580" s="112">
        <v>0</v>
      </c>
      <c r="E580" s="146">
        <f t="shared" si="42"/>
        <v>0</v>
      </c>
    </row>
    <row r="581" spans="1:5" s="20" customFormat="1" ht="12.75">
      <c r="A581" s="34">
        <v>4210</v>
      </c>
      <c r="B581" s="63" t="s">
        <v>7</v>
      </c>
      <c r="C581" s="9">
        <v>5000</v>
      </c>
      <c r="D581" s="112">
        <v>0</v>
      </c>
      <c r="E581" s="146">
        <f t="shared" si="42"/>
        <v>0</v>
      </c>
    </row>
    <row r="582" spans="1:5" s="20" customFormat="1" ht="12.75">
      <c r="A582" s="34">
        <v>4220</v>
      </c>
      <c r="B582" s="63" t="s">
        <v>30</v>
      </c>
      <c r="C582" s="9">
        <v>200</v>
      </c>
      <c r="D582" s="112">
        <v>0</v>
      </c>
      <c r="E582" s="146">
        <f t="shared" si="42"/>
        <v>0</v>
      </c>
    </row>
    <row r="583" spans="1:5" s="20" customFormat="1" ht="25.5">
      <c r="A583" s="34">
        <v>4240</v>
      </c>
      <c r="B583" s="63" t="s">
        <v>20</v>
      </c>
      <c r="C583" s="9">
        <v>100</v>
      </c>
      <c r="D583" s="112">
        <v>0</v>
      </c>
      <c r="E583" s="146">
        <f t="shared" si="42"/>
        <v>0</v>
      </c>
    </row>
    <row r="584" spans="1:5" ht="12.75">
      <c r="A584" s="33">
        <v>4300</v>
      </c>
      <c r="B584" s="63" t="s">
        <v>8</v>
      </c>
      <c r="C584" s="7">
        <v>10000</v>
      </c>
      <c r="D584" s="7">
        <v>0</v>
      </c>
      <c r="E584" s="146">
        <f t="shared" si="42"/>
        <v>0</v>
      </c>
    </row>
    <row r="585" spans="1:5" s="20" customFormat="1" ht="25.5">
      <c r="A585" s="34">
        <v>4700</v>
      </c>
      <c r="B585" s="63" t="s">
        <v>183</v>
      </c>
      <c r="C585" s="9">
        <v>1000</v>
      </c>
      <c r="D585" s="9">
        <v>0</v>
      </c>
      <c r="E585" s="146">
        <f t="shared" si="42"/>
        <v>0</v>
      </c>
    </row>
    <row r="586" spans="1:5" s="3" customFormat="1" ht="12.75">
      <c r="A586" s="131" t="s">
        <v>107</v>
      </c>
      <c r="B586" s="103" t="s">
        <v>106</v>
      </c>
      <c r="C586" s="104">
        <f>SUM(C587:C588)</f>
        <v>1482807.13</v>
      </c>
      <c r="D586" s="104">
        <f>SUM(D587:D588)</f>
        <v>593112.2799999999</v>
      </c>
      <c r="E586" s="145">
        <f t="shared" si="42"/>
        <v>0.39999287027976455</v>
      </c>
    </row>
    <row r="587" spans="1:5" s="20" customFormat="1" ht="12.75">
      <c r="A587" s="76" t="s">
        <v>168</v>
      </c>
      <c r="B587" s="65" t="s">
        <v>170</v>
      </c>
      <c r="C587" s="81">
        <f>SUM(C589:C608)</f>
        <v>1082807.13</v>
      </c>
      <c r="D587" s="81">
        <f>SUM(D589:D608)</f>
        <v>593112.2799999999</v>
      </c>
      <c r="E587" s="146">
        <f t="shared" si="42"/>
        <v>0.5477543170592163</v>
      </c>
    </row>
    <row r="588" spans="1:5" s="16" customFormat="1" ht="12.75">
      <c r="A588" s="32"/>
      <c r="B588" s="17" t="s">
        <v>171</v>
      </c>
      <c r="C588" s="18">
        <f>SUM(C609:C609)</f>
        <v>400000</v>
      </c>
      <c r="D588" s="18">
        <f>SUM(D609:D609)</f>
        <v>0</v>
      </c>
      <c r="E588" s="146">
        <f aca="true" t="shared" si="43" ref="E588:E609">D588/C588</f>
        <v>0</v>
      </c>
    </row>
    <row r="589" spans="1:5" s="16" customFormat="1" ht="38.25">
      <c r="A589" s="62">
        <v>2650</v>
      </c>
      <c r="B589" s="63" t="s">
        <v>262</v>
      </c>
      <c r="C589" s="112">
        <v>400000</v>
      </c>
      <c r="D589" s="112">
        <v>199424.37</v>
      </c>
      <c r="E589" s="146">
        <f t="shared" si="43"/>
        <v>0.498560925</v>
      </c>
    </row>
    <row r="590" spans="1:5" ht="89.25">
      <c r="A590" s="36">
        <v>2360</v>
      </c>
      <c r="B590" s="6" t="s">
        <v>311</v>
      </c>
      <c r="C590" s="7">
        <v>310000</v>
      </c>
      <c r="D590" s="7">
        <v>262538.88</v>
      </c>
      <c r="E590" s="146">
        <f t="shared" si="43"/>
        <v>0.8468996129032258</v>
      </c>
    </row>
    <row r="591" spans="1:5" ht="63.75">
      <c r="A591" s="36">
        <v>2830</v>
      </c>
      <c r="B591" s="6" t="s">
        <v>26</v>
      </c>
      <c r="C591" s="7">
        <v>30000</v>
      </c>
      <c r="D591" s="7">
        <v>20000</v>
      </c>
      <c r="E591" s="146">
        <f t="shared" si="43"/>
        <v>0.6666666666666666</v>
      </c>
    </row>
    <row r="592" spans="1:5" ht="25.5">
      <c r="A592" s="33">
        <v>3030</v>
      </c>
      <c r="B592" s="6" t="s">
        <v>14</v>
      </c>
      <c r="C592" s="7">
        <v>54850</v>
      </c>
      <c r="D592" s="7">
        <v>21045</v>
      </c>
      <c r="E592" s="146">
        <f t="shared" si="43"/>
        <v>0.3836827711941659</v>
      </c>
    </row>
    <row r="593" spans="1:5" ht="12.75">
      <c r="A593" s="33">
        <v>4010</v>
      </c>
      <c r="B593" s="6" t="s">
        <v>177</v>
      </c>
      <c r="C593" s="7">
        <v>92000</v>
      </c>
      <c r="D593" s="7">
        <v>46182.51</v>
      </c>
      <c r="E593" s="146">
        <f t="shared" si="43"/>
        <v>0.5019838043478261</v>
      </c>
    </row>
    <row r="594" spans="1:5" ht="12.75">
      <c r="A594" s="33">
        <v>4040</v>
      </c>
      <c r="B594" s="6" t="s">
        <v>345</v>
      </c>
      <c r="C594" s="7">
        <v>7038.85</v>
      </c>
      <c r="D594" s="7">
        <v>7038.85</v>
      </c>
      <c r="E594" s="146">
        <f t="shared" si="43"/>
        <v>1</v>
      </c>
    </row>
    <row r="595" spans="1:5" ht="12.75">
      <c r="A595" s="33">
        <v>4110</v>
      </c>
      <c r="B595" s="63" t="s">
        <v>4</v>
      </c>
      <c r="C595" s="7">
        <v>21680</v>
      </c>
      <c r="D595" s="7">
        <v>8946.34</v>
      </c>
      <c r="E595" s="146">
        <f t="shared" si="43"/>
        <v>0.41265405904059044</v>
      </c>
    </row>
    <row r="596" spans="1:5" ht="12.75">
      <c r="A596" s="33">
        <v>4120</v>
      </c>
      <c r="B596" s="6" t="s">
        <v>5</v>
      </c>
      <c r="C596" s="7">
        <v>2545</v>
      </c>
      <c r="D596" s="7">
        <v>1259.45</v>
      </c>
      <c r="E596" s="146">
        <f t="shared" si="43"/>
        <v>0.49487229862475446</v>
      </c>
    </row>
    <row r="597" spans="1:5" ht="38.25">
      <c r="A597" s="33">
        <v>4140</v>
      </c>
      <c r="B597" s="6" t="s">
        <v>19</v>
      </c>
      <c r="C597" s="7">
        <v>1100</v>
      </c>
      <c r="D597" s="7">
        <v>0</v>
      </c>
      <c r="E597" s="146">
        <f t="shared" si="43"/>
        <v>0</v>
      </c>
    </row>
    <row r="598" spans="1:5" ht="12.75">
      <c r="A598" s="33">
        <v>4170</v>
      </c>
      <c r="B598" s="6" t="s">
        <v>6</v>
      </c>
      <c r="C598" s="7">
        <v>43723</v>
      </c>
      <c r="D598" s="7">
        <v>1680</v>
      </c>
      <c r="E598" s="146">
        <f t="shared" si="43"/>
        <v>0.03842371291997347</v>
      </c>
    </row>
    <row r="599" spans="1:5" ht="12.75">
      <c r="A599" s="33">
        <v>4190</v>
      </c>
      <c r="B599" s="6" t="s">
        <v>266</v>
      </c>
      <c r="C599" s="7">
        <v>3000</v>
      </c>
      <c r="D599" s="7">
        <v>0</v>
      </c>
      <c r="E599" s="146">
        <f t="shared" si="43"/>
        <v>0</v>
      </c>
    </row>
    <row r="600" spans="1:5" ht="12.75">
      <c r="A600" s="33">
        <v>4210</v>
      </c>
      <c r="B600" s="6" t="s">
        <v>7</v>
      </c>
      <c r="C600" s="7">
        <v>11268.28</v>
      </c>
      <c r="D600" s="7">
        <v>1728.26</v>
      </c>
      <c r="E600" s="146">
        <f t="shared" si="43"/>
        <v>0.15337389557234998</v>
      </c>
    </row>
    <row r="601" spans="1:5" ht="12.75">
      <c r="A601" s="33">
        <v>4220</v>
      </c>
      <c r="B601" s="6" t="s">
        <v>30</v>
      </c>
      <c r="C601" s="7">
        <v>5300</v>
      </c>
      <c r="D601" s="7">
        <v>590.55</v>
      </c>
      <c r="E601" s="146">
        <f t="shared" si="43"/>
        <v>0.11142452830188679</v>
      </c>
    </row>
    <row r="602" spans="1:5" ht="12.75">
      <c r="A602" s="33">
        <v>4270</v>
      </c>
      <c r="B602" s="63" t="s">
        <v>0</v>
      </c>
      <c r="C602" s="7">
        <v>200</v>
      </c>
      <c r="D602" s="7">
        <v>0</v>
      </c>
      <c r="E602" s="146">
        <f t="shared" si="43"/>
        <v>0</v>
      </c>
    </row>
    <row r="603" spans="1:5" ht="12.75">
      <c r="A603" s="33">
        <v>4300</v>
      </c>
      <c r="B603" s="6" t="s">
        <v>8</v>
      </c>
      <c r="C603" s="7">
        <v>66231</v>
      </c>
      <c r="D603" s="7">
        <v>1676.5</v>
      </c>
      <c r="E603" s="146">
        <f t="shared" si="43"/>
        <v>0.025312919931754014</v>
      </c>
    </row>
    <row r="604" spans="1:5" ht="12.75">
      <c r="A604" s="33">
        <v>4410</v>
      </c>
      <c r="B604" s="63" t="s">
        <v>9</v>
      </c>
      <c r="C604" s="7">
        <v>400</v>
      </c>
      <c r="D604" s="7">
        <v>180.45</v>
      </c>
      <c r="E604" s="146">
        <f t="shared" si="43"/>
        <v>0.451125</v>
      </c>
    </row>
    <row r="605" spans="1:5" ht="25.5">
      <c r="A605" s="33">
        <v>4440</v>
      </c>
      <c r="B605" s="63" t="s">
        <v>24</v>
      </c>
      <c r="C605" s="7">
        <v>3101</v>
      </c>
      <c r="D605" s="7">
        <v>3101</v>
      </c>
      <c r="E605" s="146">
        <f t="shared" si="43"/>
        <v>1</v>
      </c>
    </row>
    <row r="606" spans="1:5" ht="25.5">
      <c r="A606" s="33">
        <v>4610</v>
      </c>
      <c r="B606" s="6" t="s">
        <v>22</v>
      </c>
      <c r="C606" s="7">
        <v>27150</v>
      </c>
      <c r="D606" s="7">
        <v>16180.12</v>
      </c>
      <c r="E606" s="146">
        <f t="shared" si="43"/>
        <v>0.5959528545119706</v>
      </c>
    </row>
    <row r="607" spans="1:5" ht="25.5">
      <c r="A607" s="33">
        <v>4700</v>
      </c>
      <c r="B607" s="6" t="s">
        <v>183</v>
      </c>
      <c r="C607" s="7">
        <v>2900</v>
      </c>
      <c r="D607" s="7">
        <v>1540</v>
      </c>
      <c r="E607" s="146">
        <f t="shared" si="43"/>
        <v>0.5310344827586206</v>
      </c>
    </row>
    <row r="608" spans="1:5" ht="25.5">
      <c r="A608" s="33">
        <v>4710</v>
      </c>
      <c r="B608" s="63" t="s">
        <v>340</v>
      </c>
      <c r="C608" s="7">
        <v>320</v>
      </c>
      <c r="D608" s="7">
        <v>0</v>
      </c>
      <c r="E608" s="146">
        <f t="shared" si="43"/>
        <v>0</v>
      </c>
    </row>
    <row r="609" spans="1:7" ht="25.5">
      <c r="A609" s="74">
        <v>6050</v>
      </c>
      <c r="B609" s="75" t="s">
        <v>1</v>
      </c>
      <c r="C609" s="120">
        <v>400000</v>
      </c>
      <c r="D609" s="120">
        <v>0</v>
      </c>
      <c r="E609" s="146">
        <f t="shared" si="43"/>
        <v>0</v>
      </c>
      <c r="G609" s="77"/>
    </row>
    <row r="610" spans="1:5" s="3" customFormat="1" ht="12.75">
      <c r="A610" s="131" t="s">
        <v>108</v>
      </c>
      <c r="B610" s="103" t="s">
        <v>40</v>
      </c>
      <c r="C610" s="105">
        <f>SUM(C611:C612)</f>
        <v>72454.09</v>
      </c>
      <c r="D610" s="105">
        <f>SUM(D611:D612)</f>
        <v>69593.69</v>
      </c>
      <c r="E610" s="144">
        <f aca="true" t="shared" si="44" ref="E610:E621">D610/C610</f>
        <v>0.9605212072914036</v>
      </c>
    </row>
    <row r="611" spans="1:5" s="20" customFormat="1" ht="12.75">
      <c r="A611" s="76" t="s">
        <v>168</v>
      </c>
      <c r="B611" s="65" t="s">
        <v>170</v>
      </c>
      <c r="C611" s="81">
        <f>SUM(C614:C618)</f>
        <v>22454.089999999997</v>
      </c>
      <c r="D611" s="81">
        <f>SUM(D614:D618)</f>
        <v>19593.690000000002</v>
      </c>
      <c r="E611" s="146">
        <f t="shared" si="44"/>
        <v>0.8726111813037182</v>
      </c>
    </row>
    <row r="612" spans="1:5" s="16" customFormat="1" ht="12.75">
      <c r="A612" s="32"/>
      <c r="B612" s="17" t="s">
        <v>171</v>
      </c>
      <c r="C612" s="18">
        <f>SUM(C619)</f>
        <v>50000</v>
      </c>
      <c r="D612" s="18">
        <f>SUM(D619)</f>
        <v>50000</v>
      </c>
      <c r="E612" s="146">
        <f t="shared" si="44"/>
        <v>1</v>
      </c>
    </row>
    <row r="613" spans="1:5" s="16" customFormat="1" ht="25.5">
      <c r="A613" s="62">
        <v>3020</v>
      </c>
      <c r="B613" s="63" t="s">
        <v>2</v>
      </c>
      <c r="C613" s="112">
        <v>2200</v>
      </c>
      <c r="D613" s="112">
        <v>126.72</v>
      </c>
      <c r="E613" s="148">
        <f t="shared" si="44"/>
        <v>0.0576</v>
      </c>
    </row>
    <row r="614" spans="1:5" s="5" customFormat="1" ht="25.5">
      <c r="A614" s="73">
        <v>4010</v>
      </c>
      <c r="B614" s="63" t="s">
        <v>3</v>
      </c>
      <c r="C614" s="112">
        <v>14799</v>
      </c>
      <c r="D614" s="112">
        <v>14745.18</v>
      </c>
      <c r="E614" s="148">
        <f t="shared" si="44"/>
        <v>0.9963632677883641</v>
      </c>
    </row>
    <row r="615" spans="1:5" s="5" customFormat="1" ht="12.75">
      <c r="A615" s="30">
        <v>4110</v>
      </c>
      <c r="B615" s="63" t="s">
        <v>4</v>
      </c>
      <c r="C615" s="9">
        <v>2547.1</v>
      </c>
      <c r="D615" s="9">
        <v>2536.83</v>
      </c>
      <c r="E615" s="148">
        <f t="shared" si="44"/>
        <v>0.9959679635664088</v>
      </c>
    </row>
    <row r="616" spans="1:5" ht="12.75">
      <c r="A616" s="33">
        <v>4120</v>
      </c>
      <c r="B616" s="6" t="s">
        <v>5</v>
      </c>
      <c r="C616" s="7">
        <v>360.92</v>
      </c>
      <c r="D616" s="7">
        <v>208.61</v>
      </c>
      <c r="E616" s="146">
        <f t="shared" si="44"/>
        <v>0.577995123573091</v>
      </c>
    </row>
    <row r="617" spans="1:5" ht="12.75">
      <c r="A617" s="33">
        <v>4210</v>
      </c>
      <c r="B617" s="6" t="s">
        <v>7</v>
      </c>
      <c r="C617" s="7">
        <v>144</v>
      </c>
      <c r="D617" s="7">
        <v>144</v>
      </c>
      <c r="E617" s="146">
        <f t="shared" si="44"/>
        <v>1</v>
      </c>
    </row>
    <row r="618" spans="1:5" ht="12.75">
      <c r="A618" s="33">
        <v>4300</v>
      </c>
      <c r="B618" s="6" t="s">
        <v>8</v>
      </c>
      <c r="C618" s="7">
        <v>4603.07</v>
      </c>
      <c r="D618" s="7">
        <v>1959.07</v>
      </c>
      <c r="E618" s="146">
        <f t="shared" si="44"/>
        <v>0.4256007403754451</v>
      </c>
    </row>
    <row r="619" spans="1:5" ht="76.5">
      <c r="A619" s="33">
        <v>6230</v>
      </c>
      <c r="B619" s="6" t="s">
        <v>346</v>
      </c>
      <c r="C619" s="7">
        <v>50000</v>
      </c>
      <c r="D619" s="7">
        <v>50000</v>
      </c>
      <c r="E619" s="146">
        <f t="shared" si="44"/>
        <v>1</v>
      </c>
    </row>
    <row r="620" spans="1:5" s="3" customFormat="1" ht="12.75">
      <c r="A620" s="129" t="s">
        <v>109</v>
      </c>
      <c r="B620" s="99" t="s">
        <v>110</v>
      </c>
      <c r="C620" s="108">
        <f>SUM(C623,C682,C687,C696,C731,C760,C653,C679,C692,C670,C722,C748)</f>
        <v>16574988.83</v>
      </c>
      <c r="D620" s="108">
        <f>SUM(D623,D682,D687,D696,D731,D760,D653,D679,D692,D670,D722,D748)</f>
        <v>8395022.41</v>
      </c>
      <c r="E620" s="151">
        <f t="shared" si="44"/>
        <v>0.5064873645528726</v>
      </c>
    </row>
    <row r="621" spans="1:5" s="20" customFormat="1" ht="12.75">
      <c r="A621" s="76" t="s">
        <v>168</v>
      </c>
      <c r="B621" s="65" t="s">
        <v>170</v>
      </c>
      <c r="C621" s="81">
        <f>SUM(C624,C683,C688,C697,C732,C761,C654,C680,C693,C671,C723,C749)</f>
        <v>16574988.83</v>
      </c>
      <c r="D621" s="81">
        <f>SUM(D624,D683,D688,D697,D732,D761,D654,D680,D693,D671,D723,D749)</f>
        <v>8395022.41</v>
      </c>
      <c r="E621" s="146">
        <f t="shared" si="44"/>
        <v>0.5064873645528726</v>
      </c>
    </row>
    <row r="622" spans="1:5" s="16" customFormat="1" ht="12.75">
      <c r="A622" s="32"/>
      <c r="B622" s="17" t="s">
        <v>171</v>
      </c>
      <c r="C622" s="18">
        <f>SUM(C625,C762,C655,C698)</f>
        <v>0</v>
      </c>
      <c r="D622" s="18">
        <f>SUM(D625,D762,D655,D698)</f>
        <v>0</v>
      </c>
      <c r="E622" s="146"/>
    </row>
    <row r="623" spans="1:5" s="3" customFormat="1" ht="12.75">
      <c r="A623" s="131" t="s">
        <v>111</v>
      </c>
      <c r="B623" s="103" t="s">
        <v>112</v>
      </c>
      <c r="C623" s="104">
        <f>SUM(C624:C625)</f>
        <v>3915883.87</v>
      </c>
      <c r="D623" s="104">
        <f>SUM(D624:D625)</f>
        <v>1974134.3399999999</v>
      </c>
      <c r="E623" s="145">
        <f>D623/C623</f>
        <v>0.5041350575087407</v>
      </c>
    </row>
    <row r="624" spans="1:5" s="20" customFormat="1" ht="12.75">
      <c r="A624" s="76" t="s">
        <v>168</v>
      </c>
      <c r="B624" s="65" t="s">
        <v>170</v>
      </c>
      <c r="C624" s="81">
        <f>SUM(C628:C652)</f>
        <v>3915883.87</v>
      </c>
      <c r="D624" s="81">
        <f>SUM(D628:D652)</f>
        <v>1974134.3399999999</v>
      </c>
      <c r="E624" s="146">
        <f>D624/C624</f>
        <v>0.5041350575087407</v>
      </c>
    </row>
    <row r="625" spans="1:5" s="16" customFormat="1" ht="12.75">
      <c r="A625" s="32"/>
      <c r="B625" s="17" t="s">
        <v>171</v>
      </c>
      <c r="C625" s="18">
        <v>0</v>
      </c>
      <c r="D625" s="18">
        <v>0</v>
      </c>
      <c r="E625" s="146"/>
    </row>
    <row r="626" spans="1:5" s="16" customFormat="1" ht="25.5">
      <c r="A626" s="32"/>
      <c r="B626" s="56" t="s">
        <v>226</v>
      </c>
      <c r="C626" s="67">
        <f>SUM(C629:C632)</f>
        <v>524050</v>
      </c>
      <c r="D626" s="67">
        <f>SUM(D629:D632)</f>
        <v>270132.64999999997</v>
      </c>
      <c r="E626" s="146">
        <f aca="true" t="shared" si="45" ref="E626:E652">D626/C626</f>
        <v>0.5154711382501669</v>
      </c>
    </row>
    <row r="627" spans="1:5" s="16" customFormat="1" ht="25.5">
      <c r="A627" s="32"/>
      <c r="B627" s="56" t="s">
        <v>225</v>
      </c>
      <c r="C627" s="67">
        <f>C624-C626</f>
        <v>3391833.87</v>
      </c>
      <c r="D627" s="67">
        <f>D624-D626</f>
        <v>1704001.69</v>
      </c>
      <c r="E627" s="146">
        <f t="shared" si="45"/>
        <v>0.5023835940408249</v>
      </c>
    </row>
    <row r="628" spans="1:5" s="16" customFormat="1" ht="25.5">
      <c r="A628" s="62">
        <v>3020</v>
      </c>
      <c r="B628" s="217" t="s">
        <v>297</v>
      </c>
      <c r="C628" s="112">
        <v>2200</v>
      </c>
      <c r="D628" s="112">
        <v>126.72</v>
      </c>
      <c r="E628" s="146">
        <f t="shared" si="45"/>
        <v>0.0576</v>
      </c>
    </row>
    <row r="629" spans="1:5" ht="25.5">
      <c r="A629" s="33">
        <v>4010</v>
      </c>
      <c r="B629" s="63" t="s">
        <v>3</v>
      </c>
      <c r="C629" s="7">
        <v>398863</v>
      </c>
      <c r="D629" s="7">
        <v>187927.21</v>
      </c>
      <c r="E629" s="146">
        <f t="shared" si="45"/>
        <v>0.4711572895956757</v>
      </c>
    </row>
    <row r="630" spans="1:5" ht="12.75">
      <c r="A630" s="33">
        <v>4040</v>
      </c>
      <c r="B630" s="6" t="s">
        <v>18</v>
      </c>
      <c r="C630" s="7">
        <v>39900</v>
      </c>
      <c r="D630" s="7">
        <v>39894.18</v>
      </c>
      <c r="E630" s="146">
        <f t="shared" si="45"/>
        <v>0.9998541353383459</v>
      </c>
    </row>
    <row r="631" spans="1:5" ht="12.75">
      <c r="A631" s="33">
        <v>4110</v>
      </c>
      <c r="B631" s="6" t="s">
        <v>4</v>
      </c>
      <c r="C631" s="7">
        <v>77226</v>
      </c>
      <c r="D631" s="7">
        <v>38670.28</v>
      </c>
      <c r="E631" s="146">
        <f t="shared" si="45"/>
        <v>0.5007417191101442</v>
      </c>
    </row>
    <row r="632" spans="1:5" ht="12.75">
      <c r="A632" s="33">
        <v>4120</v>
      </c>
      <c r="B632" s="6" t="s">
        <v>5</v>
      </c>
      <c r="C632" s="7">
        <v>8061</v>
      </c>
      <c r="D632" s="7">
        <v>3640.98</v>
      </c>
      <c r="E632" s="146">
        <f t="shared" si="45"/>
        <v>0.451678451804987</v>
      </c>
    </row>
    <row r="633" spans="1:5" ht="12.75">
      <c r="A633" s="33">
        <v>4170</v>
      </c>
      <c r="B633" s="63" t="s">
        <v>6</v>
      </c>
      <c r="C633" s="7">
        <v>3400</v>
      </c>
      <c r="D633" s="7">
        <v>280</v>
      </c>
      <c r="E633" s="146">
        <f t="shared" si="45"/>
        <v>0.08235294117647059</v>
      </c>
    </row>
    <row r="634" spans="1:5" ht="12.75">
      <c r="A634" s="33">
        <v>4210</v>
      </c>
      <c r="B634" s="6" t="s">
        <v>7</v>
      </c>
      <c r="C634" s="7">
        <v>27000</v>
      </c>
      <c r="D634" s="7">
        <v>17799.59</v>
      </c>
      <c r="E634" s="146">
        <f t="shared" si="45"/>
        <v>0.659244074074074</v>
      </c>
    </row>
    <row r="635" spans="1:5" ht="12.75">
      <c r="A635" s="33">
        <v>4220</v>
      </c>
      <c r="B635" s="6" t="s">
        <v>30</v>
      </c>
      <c r="C635" s="7">
        <v>271975</v>
      </c>
      <c r="D635" s="7">
        <v>97198.15</v>
      </c>
      <c r="E635" s="146">
        <f t="shared" si="45"/>
        <v>0.3573789870392499</v>
      </c>
    </row>
    <row r="636" spans="1:5" ht="12.75">
      <c r="A636" s="33">
        <v>4260</v>
      </c>
      <c r="B636" s="6" t="s">
        <v>13</v>
      </c>
      <c r="C636" s="7">
        <v>53814.87</v>
      </c>
      <c r="D636" s="7">
        <v>29812.53</v>
      </c>
      <c r="E636" s="146">
        <f t="shared" si="45"/>
        <v>0.5539831277117272</v>
      </c>
    </row>
    <row r="637" spans="1:5" ht="12.75">
      <c r="A637" s="33">
        <v>4270</v>
      </c>
      <c r="B637" s="6" t="s">
        <v>0</v>
      </c>
      <c r="C637" s="7">
        <v>14000</v>
      </c>
      <c r="D637" s="7">
        <v>1118.9</v>
      </c>
      <c r="E637" s="146">
        <f t="shared" si="45"/>
        <v>0.07992142857142857</v>
      </c>
    </row>
    <row r="638" spans="1:5" ht="12.75">
      <c r="A638" s="33">
        <v>4280</v>
      </c>
      <c r="B638" s="6" t="s">
        <v>23</v>
      </c>
      <c r="C638" s="7">
        <v>1300</v>
      </c>
      <c r="D638" s="7">
        <v>300</v>
      </c>
      <c r="E638" s="146">
        <f t="shared" si="45"/>
        <v>0.23076923076923078</v>
      </c>
    </row>
    <row r="639" spans="1:5" ht="12.75">
      <c r="A639" s="33">
        <v>4300</v>
      </c>
      <c r="B639" s="6" t="s">
        <v>8</v>
      </c>
      <c r="C639" s="7">
        <v>68600</v>
      </c>
      <c r="D639" s="7">
        <v>17926.21</v>
      </c>
      <c r="E639" s="146">
        <f t="shared" si="45"/>
        <v>0.2613150145772595</v>
      </c>
    </row>
    <row r="640" spans="1:5" ht="38.25">
      <c r="A640" s="33">
        <v>4330</v>
      </c>
      <c r="B640" s="6" t="s">
        <v>33</v>
      </c>
      <c r="C640" s="7">
        <v>2910000</v>
      </c>
      <c r="D640" s="7">
        <v>1520408.14</v>
      </c>
      <c r="E640" s="146">
        <f t="shared" si="45"/>
        <v>0.5224770240549828</v>
      </c>
    </row>
    <row r="641" spans="1:5" ht="25.5">
      <c r="A641" s="33">
        <v>4360</v>
      </c>
      <c r="B641" s="63" t="s">
        <v>243</v>
      </c>
      <c r="C641" s="7">
        <v>2000</v>
      </c>
      <c r="D641" s="7">
        <v>803.74</v>
      </c>
      <c r="E641" s="146">
        <f t="shared" si="45"/>
        <v>0.40187</v>
      </c>
    </row>
    <row r="642" spans="1:5" ht="12.75">
      <c r="A642" s="33">
        <v>4410</v>
      </c>
      <c r="B642" s="6" t="s">
        <v>16</v>
      </c>
      <c r="C642" s="7">
        <v>200</v>
      </c>
      <c r="D642" s="7">
        <v>0</v>
      </c>
      <c r="E642" s="146">
        <f t="shared" si="45"/>
        <v>0</v>
      </c>
    </row>
    <row r="643" spans="1:5" ht="12.75">
      <c r="A643" s="33">
        <v>4420</v>
      </c>
      <c r="B643" s="6" t="s">
        <v>17</v>
      </c>
      <c r="C643" s="7">
        <v>100</v>
      </c>
      <c r="D643" s="7">
        <v>0</v>
      </c>
      <c r="E643" s="146">
        <f t="shared" si="45"/>
        <v>0</v>
      </c>
    </row>
    <row r="644" spans="1:5" ht="12.75">
      <c r="A644" s="33">
        <v>4430</v>
      </c>
      <c r="B644" s="6" t="s">
        <v>9</v>
      </c>
      <c r="C644" s="7">
        <v>3000</v>
      </c>
      <c r="D644" s="7">
        <v>2115.49</v>
      </c>
      <c r="E644" s="146">
        <f t="shared" si="45"/>
        <v>0.7051633333333333</v>
      </c>
    </row>
    <row r="645" spans="1:5" ht="25.5">
      <c r="A645" s="33">
        <v>4440</v>
      </c>
      <c r="B645" s="6" t="s">
        <v>24</v>
      </c>
      <c r="C645" s="7">
        <v>18144</v>
      </c>
      <c r="D645" s="7">
        <v>14971.17</v>
      </c>
      <c r="E645" s="146">
        <f t="shared" si="45"/>
        <v>0.8251306216931217</v>
      </c>
    </row>
    <row r="646" spans="1:5" ht="38.25">
      <c r="A646" s="33">
        <v>4500</v>
      </c>
      <c r="B646" s="6" t="s">
        <v>184</v>
      </c>
      <c r="C646" s="7">
        <v>50</v>
      </c>
      <c r="D646" s="7">
        <v>10.05</v>
      </c>
      <c r="E646" s="146">
        <f t="shared" si="45"/>
        <v>0.201</v>
      </c>
    </row>
    <row r="647" spans="1:5" ht="12.75">
      <c r="A647" s="33">
        <v>4510</v>
      </c>
      <c r="B647" s="6" t="s">
        <v>203</v>
      </c>
      <c r="C647" s="7">
        <v>100</v>
      </c>
      <c r="D647" s="7">
        <v>0</v>
      </c>
      <c r="E647" s="146">
        <f t="shared" si="45"/>
        <v>0</v>
      </c>
    </row>
    <row r="648" spans="1:5" ht="25.5">
      <c r="A648" s="33">
        <v>4520</v>
      </c>
      <c r="B648" s="63" t="s">
        <v>34</v>
      </c>
      <c r="C648" s="7">
        <v>5500</v>
      </c>
      <c r="D648" s="7">
        <v>771</v>
      </c>
      <c r="E648" s="146">
        <f t="shared" si="45"/>
        <v>0.14018181818181819</v>
      </c>
    </row>
    <row r="649" spans="1:5" ht="12.75">
      <c r="A649" s="33">
        <v>4530</v>
      </c>
      <c r="B649" s="6" t="s">
        <v>230</v>
      </c>
      <c r="C649" s="7">
        <v>600</v>
      </c>
      <c r="D649" s="7">
        <v>0</v>
      </c>
      <c r="E649" s="146">
        <f t="shared" si="45"/>
        <v>0</v>
      </c>
    </row>
    <row r="650" spans="1:5" ht="38.25">
      <c r="A650" s="33">
        <v>4600</v>
      </c>
      <c r="B650" s="6" t="s">
        <v>277</v>
      </c>
      <c r="C650" s="7">
        <v>50</v>
      </c>
      <c r="D650" s="7">
        <v>0</v>
      </c>
      <c r="E650" s="146">
        <f t="shared" si="45"/>
        <v>0</v>
      </c>
    </row>
    <row r="651" spans="1:5" ht="41.25" customHeight="1">
      <c r="A651" s="33">
        <v>4700</v>
      </c>
      <c r="B651" s="6" t="s">
        <v>183</v>
      </c>
      <c r="C651" s="7">
        <v>1700</v>
      </c>
      <c r="D651" s="7">
        <v>360</v>
      </c>
      <c r="E651" s="146">
        <f t="shared" si="45"/>
        <v>0.21176470588235294</v>
      </c>
    </row>
    <row r="652" spans="1:5" ht="41.25" customHeight="1">
      <c r="A652" s="33">
        <v>4710</v>
      </c>
      <c r="B652" s="63" t="s">
        <v>340</v>
      </c>
      <c r="C652" s="7">
        <v>8100</v>
      </c>
      <c r="D652" s="7">
        <v>0</v>
      </c>
      <c r="E652" s="146">
        <f t="shared" si="45"/>
        <v>0</v>
      </c>
    </row>
    <row r="653" spans="1:5" s="10" customFormat="1" ht="12.75">
      <c r="A653" s="131" t="s">
        <v>113</v>
      </c>
      <c r="B653" s="103" t="s">
        <v>114</v>
      </c>
      <c r="C653" s="104">
        <f>SUM(C654:C655)</f>
        <v>1601567.21</v>
      </c>
      <c r="D653" s="104">
        <f>SUM(D654:D655)</f>
        <v>813900.42</v>
      </c>
      <c r="E653" s="145">
        <f aca="true" t="shared" si="46" ref="E653:E658">D653/C653</f>
        <v>0.5081899872313196</v>
      </c>
    </row>
    <row r="654" spans="1:5" s="10" customFormat="1" ht="12.75">
      <c r="A654" s="76" t="s">
        <v>168</v>
      </c>
      <c r="B654" s="65" t="s">
        <v>170</v>
      </c>
      <c r="C654" s="81">
        <f>SUM(C656:C669)</f>
        <v>1601567.21</v>
      </c>
      <c r="D654" s="81">
        <f>SUM(D656:D669)</f>
        <v>813900.42</v>
      </c>
      <c r="E654" s="146">
        <f t="shared" si="46"/>
        <v>0.5081899872313196</v>
      </c>
    </row>
    <row r="655" spans="1:5" s="16" customFormat="1" ht="12.75">
      <c r="A655" s="32"/>
      <c r="B655" s="17" t="s">
        <v>171</v>
      </c>
      <c r="C655" s="18">
        <v>0</v>
      </c>
      <c r="D655" s="18">
        <v>0</v>
      </c>
      <c r="E655" s="146"/>
    </row>
    <row r="656" spans="1:5" s="10" customFormat="1" ht="76.5">
      <c r="A656" s="45">
        <v>2830</v>
      </c>
      <c r="B656" s="46" t="s">
        <v>238</v>
      </c>
      <c r="C656" s="68">
        <v>1181886</v>
      </c>
      <c r="D656" s="68">
        <v>629848.5</v>
      </c>
      <c r="E656" s="146">
        <f t="shared" si="46"/>
        <v>0.5329181494661922</v>
      </c>
    </row>
    <row r="657" spans="1:5" s="10" customFormat="1" ht="25.5">
      <c r="A657" s="62">
        <v>3020</v>
      </c>
      <c r="B657" s="63" t="s">
        <v>297</v>
      </c>
      <c r="C657" s="112">
        <v>300</v>
      </c>
      <c r="D657" s="112">
        <v>0</v>
      </c>
      <c r="E657" s="146">
        <f t="shared" si="46"/>
        <v>0</v>
      </c>
    </row>
    <row r="658" spans="1:5" s="10" customFormat="1" ht="25.5">
      <c r="A658" s="62">
        <v>4010</v>
      </c>
      <c r="B658" s="63" t="s">
        <v>3</v>
      </c>
      <c r="C658" s="112">
        <v>16200</v>
      </c>
      <c r="D658" s="112">
        <v>7726.4</v>
      </c>
      <c r="E658" s="146">
        <f t="shared" si="46"/>
        <v>0.47693827160493824</v>
      </c>
    </row>
    <row r="659" spans="1:5" ht="12.75">
      <c r="A659" s="33">
        <v>4110</v>
      </c>
      <c r="B659" s="63" t="s">
        <v>4</v>
      </c>
      <c r="C659" s="7">
        <v>2830</v>
      </c>
      <c r="D659" s="7">
        <v>1344.36</v>
      </c>
      <c r="E659" s="146">
        <f aca="true" t="shared" si="47" ref="E659:E669">D659/C659</f>
        <v>0.47503886925795047</v>
      </c>
    </row>
    <row r="660" spans="1:5" ht="12.75">
      <c r="A660" s="33">
        <v>4120</v>
      </c>
      <c r="B660" s="63" t="s">
        <v>5</v>
      </c>
      <c r="C660" s="7">
        <v>400</v>
      </c>
      <c r="D660" s="7">
        <v>189.3</v>
      </c>
      <c r="E660" s="146">
        <f t="shared" si="47"/>
        <v>0.47325</v>
      </c>
    </row>
    <row r="661" spans="1:5" ht="12.75">
      <c r="A661" s="33">
        <v>4210</v>
      </c>
      <c r="B661" s="6" t="s">
        <v>7</v>
      </c>
      <c r="C661" s="7">
        <v>1500</v>
      </c>
      <c r="D661" s="7">
        <v>670.33</v>
      </c>
      <c r="E661" s="146">
        <f t="shared" si="47"/>
        <v>0.4468866666666667</v>
      </c>
    </row>
    <row r="662" spans="1:5" ht="12.75">
      <c r="A662" s="33">
        <v>4220</v>
      </c>
      <c r="B662" s="6" t="s">
        <v>30</v>
      </c>
      <c r="C662" s="7">
        <v>200</v>
      </c>
      <c r="D662" s="7">
        <v>0</v>
      </c>
      <c r="E662" s="146">
        <f t="shared" si="47"/>
        <v>0</v>
      </c>
    </row>
    <row r="663" spans="1:5" ht="12.75">
      <c r="A663" s="33">
        <v>4260</v>
      </c>
      <c r="B663" s="6" t="s">
        <v>13</v>
      </c>
      <c r="C663" s="7">
        <v>35524.41</v>
      </c>
      <c r="D663" s="7">
        <v>20571.03</v>
      </c>
      <c r="E663" s="146">
        <f t="shared" si="47"/>
        <v>0.5790674637523887</v>
      </c>
    </row>
    <row r="664" spans="1:5" ht="12.75">
      <c r="A664" s="33">
        <v>4270</v>
      </c>
      <c r="B664" s="6" t="s">
        <v>0</v>
      </c>
      <c r="C664" s="7">
        <v>4000</v>
      </c>
      <c r="D664" s="7">
        <v>2827.5</v>
      </c>
      <c r="E664" s="146">
        <f t="shared" si="47"/>
        <v>0.706875</v>
      </c>
    </row>
    <row r="665" spans="1:5" ht="12.75">
      <c r="A665" s="33">
        <v>4300</v>
      </c>
      <c r="B665" s="6" t="s">
        <v>8</v>
      </c>
      <c r="C665" s="7">
        <v>351726.8</v>
      </c>
      <c r="D665" s="7">
        <v>146690.06</v>
      </c>
      <c r="E665" s="146">
        <f t="shared" si="47"/>
        <v>0.4170568179621229</v>
      </c>
    </row>
    <row r="666" spans="1:5" ht="25.5">
      <c r="A666" s="33">
        <v>4360</v>
      </c>
      <c r="B666" s="63" t="s">
        <v>243</v>
      </c>
      <c r="C666" s="7">
        <v>1500</v>
      </c>
      <c r="D666" s="7">
        <v>534.01</v>
      </c>
      <c r="E666" s="146">
        <f t="shared" si="47"/>
        <v>0.35600666666666664</v>
      </c>
    </row>
    <row r="667" spans="1:5" ht="12.75">
      <c r="A667" s="33">
        <v>4430</v>
      </c>
      <c r="B667" s="6" t="s">
        <v>9</v>
      </c>
      <c r="C667" s="7">
        <v>100</v>
      </c>
      <c r="D667" s="7">
        <v>0</v>
      </c>
      <c r="E667" s="146">
        <f t="shared" si="47"/>
        <v>0</v>
      </c>
    </row>
    <row r="668" spans="1:5" ht="25.5">
      <c r="A668" s="33">
        <v>4520</v>
      </c>
      <c r="B668" s="63" t="s">
        <v>34</v>
      </c>
      <c r="C668" s="7">
        <v>5200</v>
      </c>
      <c r="D668" s="7">
        <v>3498.93</v>
      </c>
      <c r="E668" s="146">
        <f t="shared" si="47"/>
        <v>0.6728711538461538</v>
      </c>
    </row>
    <row r="669" spans="1:5" ht="41.25" customHeight="1">
      <c r="A669" s="33">
        <v>4710</v>
      </c>
      <c r="B669" s="63" t="s">
        <v>340</v>
      </c>
      <c r="C669" s="7">
        <v>200</v>
      </c>
      <c r="D669" s="7">
        <v>0</v>
      </c>
      <c r="E669" s="146">
        <f t="shared" si="47"/>
        <v>0</v>
      </c>
    </row>
    <row r="670" spans="1:5" s="10" customFormat="1" ht="38.25">
      <c r="A670" s="131" t="s">
        <v>221</v>
      </c>
      <c r="B670" s="103" t="s">
        <v>305</v>
      </c>
      <c r="C670" s="104">
        <f>SUM(C671)</f>
        <v>45000</v>
      </c>
      <c r="D670" s="104">
        <f>SUM(D671)</f>
        <v>0</v>
      </c>
      <c r="E670" s="145">
        <f>D670/C670</f>
        <v>0</v>
      </c>
    </row>
    <row r="671" spans="1:5" s="10" customFormat="1" ht="12.75">
      <c r="A671" s="76" t="s">
        <v>168</v>
      </c>
      <c r="B671" s="65" t="s">
        <v>170</v>
      </c>
      <c r="C671" s="81">
        <f>SUM(C672:C678)</f>
        <v>45000</v>
      </c>
      <c r="D671" s="81">
        <f>SUM(D672:D678)</f>
        <v>0</v>
      </c>
      <c r="E671" s="146">
        <f>D671/C671</f>
        <v>0</v>
      </c>
    </row>
    <row r="672" spans="1:5" s="10" customFormat="1" ht="12.75">
      <c r="A672" s="62">
        <v>4110</v>
      </c>
      <c r="B672" s="63" t="s">
        <v>4</v>
      </c>
      <c r="C672" s="112">
        <v>500</v>
      </c>
      <c r="D672" s="112">
        <v>0</v>
      </c>
      <c r="E672" s="146">
        <f aca="true" t="shared" si="48" ref="E672:E678">D672/C672</f>
        <v>0</v>
      </c>
    </row>
    <row r="673" spans="1:5" s="10" customFormat="1" ht="12.75">
      <c r="A673" s="62">
        <v>4120</v>
      </c>
      <c r="B673" s="63" t="s">
        <v>5</v>
      </c>
      <c r="C673" s="112">
        <v>500</v>
      </c>
      <c r="D673" s="112">
        <v>0</v>
      </c>
      <c r="E673" s="146">
        <f t="shared" si="48"/>
        <v>0</v>
      </c>
    </row>
    <row r="674" spans="1:5" s="10" customFormat="1" ht="12.75">
      <c r="A674" s="62">
        <v>4170</v>
      </c>
      <c r="B674" s="63" t="s">
        <v>6</v>
      </c>
      <c r="C674" s="112">
        <v>10000</v>
      </c>
      <c r="D674" s="112">
        <v>0</v>
      </c>
      <c r="E674" s="146">
        <f t="shared" si="48"/>
        <v>0</v>
      </c>
    </row>
    <row r="675" spans="1:5" s="5" customFormat="1" ht="12.75">
      <c r="A675" s="62">
        <v>4210</v>
      </c>
      <c r="B675" s="63" t="s">
        <v>7</v>
      </c>
      <c r="C675" s="112">
        <v>26000</v>
      </c>
      <c r="D675" s="112">
        <v>0</v>
      </c>
      <c r="E675" s="146">
        <f>D675/C675</f>
        <v>0</v>
      </c>
    </row>
    <row r="676" spans="1:5" s="5" customFormat="1" ht="25.5">
      <c r="A676" s="62">
        <v>4240</v>
      </c>
      <c r="B676" s="63" t="s">
        <v>347</v>
      </c>
      <c r="C676" s="112">
        <v>500</v>
      </c>
      <c r="D676" s="112">
        <v>0</v>
      </c>
      <c r="E676" s="146">
        <f t="shared" si="48"/>
        <v>0</v>
      </c>
    </row>
    <row r="677" spans="1:5" s="5" customFormat="1" ht="12.75">
      <c r="A677" s="62">
        <v>4300</v>
      </c>
      <c r="B677" s="63" t="s">
        <v>8</v>
      </c>
      <c r="C677" s="112">
        <v>5500</v>
      </c>
      <c r="D677" s="112">
        <v>0</v>
      </c>
      <c r="E677" s="146">
        <f t="shared" si="48"/>
        <v>0</v>
      </c>
    </row>
    <row r="678" spans="1:5" s="5" customFormat="1" ht="25.5">
      <c r="A678" s="62">
        <v>4700</v>
      </c>
      <c r="B678" s="63" t="s">
        <v>183</v>
      </c>
      <c r="C678" s="112">
        <v>2000</v>
      </c>
      <c r="D678" s="112">
        <v>0</v>
      </c>
      <c r="E678" s="146">
        <f t="shared" si="48"/>
        <v>0</v>
      </c>
    </row>
    <row r="679" spans="1:5" s="5" customFormat="1" ht="120.75" customHeight="1">
      <c r="A679" s="131" t="s">
        <v>115</v>
      </c>
      <c r="B679" s="103" t="s">
        <v>239</v>
      </c>
      <c r="C679" s="104">
        <f>SUM(C680)</f>
        <v>178000</v>
      </c>
      <c r="D679" s="104">
        <f>SUM(D680)</f>
        <v>96514.88</v>
      </c>
      <c r="E679" s="145">
        <f aca="true" t="shared" si="49" ref="E679:E697">D679/C679</f>
        <v>0.5422184269662922</v>
      </c>
    </row>
    <row r="680" spans="1:5" s="5" customFormat="1" ht="12.75">
      <c r="A680" s="76" t="s">
        <v>168</v>
      </c>
      <c r="B680" s="65" t="s">
        <v>170</v>
      </c>
      <c r="C680" s="81">
        <f>SUM(C681:C681)</f>
        <v>178000</v>
      </c>
      <c r="D680" s="81">
        <f>SUM(D681:D681)</f>
        <v>96514.88</v>
      </c>
      <c r="E680" s="146">
        <f t="shared" si="49"/>
        <v>0.5422184269662922</v>
      </c>
    </row>
    <row r="681" spans="1:6" s="5" customFormat="1" ht="12.75">
      <c r="A681" s="34">
        <v>4130</v>
      </c>
      <c r="B681" s="8" t="s">
        <v>188</v>
      </c>
      <c r="C681" s="9">
        <v>178000</v>
      </c>
      <c r="D681" s="9">
        <v>96514.88</v>
      </c>
      <c r="E681" s="146">
        <f t="shared" si="49"/>
        <v>0.5422184269662922</v>
      </c>
      <c r="F681" s="79"/>
    </row>
    <row r="682" spans="1:5" s="3" customFormat="1" ht="55.5" customHeight="1">
      <c r="A682" s="131" t="s">
        <v>116</v>
      </c>
      <c r="B682" s="103" t="s">
        <v>117</v>
      </c>
      <c r="C682" s="104">
        <f>SUM(C683)</f>
        <v>602000</v>
      </c>
      <c r="D682" s="104">
        <f>SUM(D683)</f>
        <v>305468.62</v>
      </c>
      <c r="E682" s="145">
        <f t="shared" si="49"/>
        <v>0.5074229568106312</v>
      </c>
    </row>
    <row r="683" spans="1:5" s="20" customFormat="1" ht="12.75">
      <c r="A683" s="76" t="s">
        <v>168</v>
      </c>
      <c r="B683" s="65" t="s">
        <v>170</v>
      </c>
      <c r="C683" s="81">
        <f>SUM(C685:C686)</f>
        <v>602000</v>
      </c>
      <c r="D683" s="81">
        <f>SUM(D685:D686)</f>
        <v>305468.62</v>
      </c>
      <c r="E683" s="146">
        <f t="shared" si="49"/>
        <v>0.5074229568106312</v>
      </c>
    </row>
    <row r="684" spans="1:5" s="20" customFormat="1" ht="25.5">
      <c r="A684" s="76"/>
      <c r="B684" s="56" t="s">
        <v>225</v>
      </c>
      <c r="C684" s="67">
        <f>C683</f>
        <v>602000</v>
      </c>
      <c r="D684" s="67">
        <f>D683</f>
        <v>305468.62</v>
      </c>
      <c r="E684" s="146">
        <f t="shared" si="49"/>
        <v>0.5074229568106312</v>
      </c>
    </row>
    <row r="685" spans="1:5" s="20" customFormat="1" ht="89.25">
      <c r="A685" s="34">
        <v>2910</v>
      </c>
      <c r="B685" s="8" t="s">
        <v>207</v>
      </c>
      <c r="C685" s="9">
        <v>12000</v>
      </c>
      <c r="D685" s="9">
        <v>3510.4</v>
      </c>
      <c r="E685" s="146">
        <f t="shared" si="49"/>
        <v>0.29253333333333337</v>
      </c>
    </row>
    <row r="686" spans="1:6" s="5" customFormat="1" ht="12.75">
      <c r="A686" s="34">
        <v>3110</v>
      </c>
      <c r="B686" s="63" t="s">
        <v>31</v>
      </c>
      <c r="C686" s="9">
        <v>590000</v>
      </c>
      <c r="D686" s="112">
        <v>301958.22</v>
      </c>
      <c r="E686" s="146">
        <f t="shared" si="49"/>
        <v>0.5117935932203389</v>
      </c>
      <c r="F686" s="79"/>
    </row>
    <row r="687" spans="1:5" s="3" customFormat="1" ht="12.75">
      <c r="A687" s="131" t="s">
        <v>118</v>
      </c>
      <c r="B687" s="103" t="s">
        <v>119</v>
      </c>
      <c r="C687" s="104">
        <f>SUM(C688)</f>
        <v>598151.82</v>
      </c>
      <c r="D687" s="104">
        <f>SUM(D688)</f>
        <v>267738.06</v>
      </c>
      <c r="E687" s="145">
        <f t="shared" si="49"/>
        <v>0.4476088696010321</v>
      </c>
    </row>
    <row r="688" spans="1:5" s="20" customFormat="1" ht="12.75">
      <c r="A688" s="76" t="s">
        <v>168</v>
      </c>
      <c r="B688" s="65" t="s">
        <v>170</v>
      </c>
      <c r="C688" s="81">
        <f>SUM(C690:C691)</f>
        <v>598151.82</v>
      </c>
      <c r="D688" s="81">
        <f>SUM(D690:D691)</f>
        <v>267738.06</v>
      </c>
      <c r="E688" s="146">
        <f t="shared" si="49"/>
        <v>0.4476088696010321</v>
      </c>
    </row>
    <row r="689" spans="1:5" s="20" customFormat="1" ht="25.5">
      <c r="A689" s="76"/>
      <c r="B689" s="56" t="s">
        <v>225</v>
      </c>
      <c r="C689" s="67">
        <f>C688</f>
        <v>598151.82</v>
      </c>
      <c r="D689" s="67">
        <f>D688</f>
        <v>267738.06</v>
      </c>
      <c r="E689" s="146">
        <f t="shared" si="49"/>
        <v>0.4476088696010321</v>
      </c>
    </row>
    <row r="690" spans="1:5" ht="12.75">
      <c r="A690" s="33">
        <v>3110</v>
      </c>
      <c r="B690" s="6" t="s">
        <v>31</v>
      </c>
      <c r="C690" s="7">
        <v>596817.35</v>
      </c>
      <c r="D690" s="7">
        <v>267474.62</v>
      </c>
      <c r="E690" s="146">
        <f t="shared" si="49"/>
        <v>0.44816830475856645</v>
      </c>
    </row>
    <row r="691" spans="1:5" ht="12.75">
      <c r="A691" s="33">
        <v>4210</v>
      </c>
      <c r="B691" s="63" t="s">
        <v>7</v>
      </c>
      <c r="C691" s="7">
        <v>1334.47</v>
      </c>
      <c r="D691" s="7">
        <v>263.44</v>
      </c>
      <c r="E691" s="146">
        <f t="shared" si="49"/>
        <v>0.19741170652019152</v>
      </c>
    </row>
    <row r="692" spans="1:5" s="3" customFormat="1" ht="12.75">
      <c r="A692" s="131" t="s">
        <v>208</v>
      </c>
      <c r="B692" s="103" t="s">
        <v>209</v>
      </c>
      <c r="C692" s="104">
        <f>SUM(C693)</f>
        <v>1758000</v>
      </c>
      <c r="D692" s="104">
        <f>SUM(D693)</f>
        <v>929872.87</v>
      </c>
      <c r="E692" s="145">
        <f t="shared" si="49"/>
        <v>0.5289379237770193</v>
      </c>
    </row>
    <row r="693" spans="1:5" s="20" customFormat="1" ht="12.75">
      <c r="A693" s="76" t="s">
        <v>168</v>
      </c>
      <c r="B693" s="65" t="s">
        <v>170</v>
      </c>
      <c r="C693" s="81">
        <f>SUM(C694:C695)</f>
        <v>1758000</v>
      </c>
      <c r="D693" s="81">
        <f>SUM(D694:D695)</f>
        <v>929872.87</v>
      </c>
      <c r="E693" s="146">
        <f t="shared" si="49"/>
        <v>0.5289379237770193</v>
      </c>
    </row>
    <row r="694" spans="1:5" s="20" customFormat="1" ht="89.25">
      <c r="A694" s="34">
        <v>2910</v>
      </c>
      <c r="B694" s="8" t="s">
        <v>207</v>
      </c>
      <c r="C694" s="9">
        <v>30000</v>
      </c>
      <c r="D694" s="9">
        <v>17483.28</v>
      </c>
      <c r="E694" s="146">
        <f t="shared" si="49"/>
        <v>0.582776</v>
      </c>
    </row>
    <row r="695" spans="1:5" ht="12.75">
      <c r="A695" s="33">
        <v>3110</v>
      </c>
      <c r="B695" s="6" t="s">
        <v>31</v>
      </c>
      <c r="C695" s="7">
        <v>1728000</v>
      </c>
      <c r="D695" s="7">
        <v>912389.59</v>
      </c>
      <c r="E695" s="146">
        <f t="shared" si="49"/>
        <v>0.5280032349537037</v>
      </c>
    </row>
    <row r="696" spans="1:5" s="3" customFormat="1" ht="12.75">
      <c r="A696" s="131" t="s">
        <v>120</v>
      </c>
      <c r="B696" s="103" t="s">
        <v>121</v>
      </c>
      <c r="C696" s="104">
        <f>SUM(C697:C698)</f>
        <v>4284867.74</v>
      </c>
      <c r="D696" s="104">
        <f>SUM(D697:D698)</f>
        <v>2156399.16</v>
      </c>
      <c r="E696" s="145">
        <f t="shared" si="49"/>
        <v>0.5032592114500132</v>
      </c>
    </row>
    <row r="697" spans="1:5" s="20" customFormat="1" ht="12.75">
      <c r="A697" s="76" t="s">
        <v>168</v>
      </c>
      <c r="B697" s="65" t="s">
        <v>170</v>
      </c>
      <c r="C697" s="81">
        <f>SUM(C701:C721)</f>
        <v>4284867.74</v>
      </c>
      <c r="D697" s="81">
        <f>SUM(D701:D721)</f>
        <v>2156399.16</v>
      </c>
      <c r="E697" s="146">
        <f t="shared" si="49"/>
        <v>0.5032592114500132</v>
      </c>
    </row>
    <row r="698" spans="1:5" s="20" customFormat="1" ht="12.75">
      <c r="A698" s="76"/>
      <c r="B698" s="17" t="s">
        <v>171</v>
      </c>
      <c r="C698" s="18">
        <v>0</v>
      </c>
      <c r="D698" s="18">
        <v>0</v>
      </c>
      <c r="E698" s="146"/>
    </row>
    <row r="699" spans="1:5" s="16" customFormat="1" ht="25.5">
      <c r="A699" s="32"/>
      <c r="B699" s="56" t="s">
        <v>226</v>
      </c>
      <c r="C699" s="67">
        <f>SUM(C703:C706)</f>
        <v>3708104.71</v>
      </c>
      <c r="D699" s="67">
        <f>SUM(D703:D706)</f>
        <v>1889219.48</v>
      </c>
      <c r="E699" s="146">
        <f aca="true" t="shared" si="50" ref="E699:E721">D699/C699</f>
        <v>0.5094838543542639</v>
      </c>
    </row>
    <row r="700" spans="1:5" s="16" customFormat="1" ht="25.5">
      <c r="A700" s="32"/>
      <c r="B700" s="56" t="s">
        <v>225</v>
      </c>
      <c r="C700" s="67">
        <f>C697-C699</f>
        <v>576763.0300000003</v>
      </c>
      <c r="D700" s="67">
        <f>D697-D699</f>
        <v>267179.68000000017</v>
      </c>
      <c r="E700" s="146">
        <f t="shared" si="50"/>
        <v>0.46323995489100617</v>
      </c>
    </row>
    <row r="701" spans="1:5" ht="25.5">
      <c r="A701" s="33">
        <v>3020</v>
      </c>
      <c r="B701" s="6" t="s">
        <v>2</v>
      </c>
      <c r="C701" s="7">
        <v>10000</v>
      </c>
      <c r="D701" s="7">
        <v>900</v>
      </c>
      <c r="E701" s="146">
        <f t="shared" si="50"/>
        <v>0.09</v>
      </c>
    </row>
    <row r="702" spans="1:5" ht="12.75">
      <c r="A702" s="33">
        <v>3110</v>
      </c>
      <c r="B702" s="63" t="s">
        <v>31</v>
      </c>
      <c r="C702" s="7">
        <v>15000</v>
      </c>
      <c r="D702" s="7">
        <v>4200</v>
      </c>
      <c r="E702" s="146">
        <f t="shared" si="50"/>
        <v>0.28</v>
      </c>
    </row>
    <row r="703" spans="1:5" ht="25.5">
      <c r="A703" s="33">
        <v>4010</v>
      </c>
      <c r="B703" s="6" t="s">
        <v>3</v>
      </c>
      <c r="C703" s="7">
        <v>2885050</v>
      </c>
      <c r="D703" s="7">
        <v>1360857.49</v>
      </c>
      <c r="E703" s="146">
        <f t="shared" si="50"/>
        <v>0.4716928614755377</v>
      </c>
    </row>
    <row r="704" spans="1:5" ht="12.75">
      <c r="A704" s="33">
        <v>4040</v>
      </c>
      <c r="B704" s="6" t="s">
        <v>18</v>
      </c>
      <c r="C704" s="7">
        <v>220428.71</v>
      </c>
      <c r="D704" s="7">
        <v>220428.71</v>
      </c>
      <c r="E704" s="146">
        <f t="shared" si="50"/>
        <v>1</v>
      </c>
    </row>
    <row r="705" spans="1:5" ht="12.75">
      <c r="A705" s="33">
        <v>4110</v>
      </c>
      <c r="B705" s="6" t="s">
        <v>4</v>
      </c>
      <c r="C705" s="7">
        <v>546326</v>
      </c>
      <c r="D705" s="7">
        <v>276461.33</v>
      </c>
      <c r="E705" s="146">
        <f t="shared" si="50"/>
        <v>0.5060372927519466</v>
      </c>
    </row>
    <row r="706" spans="1:5" ht="12.75">
      <c r="A706" s="33">
        <v>4120</v>
      </c>
      <c r="B706" s="6" t="s">
        <v>5</v>
      </c>
      <c r="C706" s="7">
        <v>56300</v>
      </c>
      <c r="D706" s="7">
        <v>31471.95</v>
      </c>
      <c r="E706" s="146">
        <f t="shared" si="50"/>
        <v>0.5590044404973357</v>
      </c>
    </row>
    <row r="707" spans="1:5" ht="38.25">
      <c r="A707" s="33">
        <v>4140</v>
      </c>
      <c r="B707" s="63" t="s">
        <v>19</v>
      </c>
      <c r="C707" s="7">
        <v>58600</v>
      </c>
      <c r="D707" s="7">
        <v>32198</v>
      </c>
      <c r="E707" s="146">
        <f t="shared" si="50"/>
        <v>0.5494539249146758</v>
      </c>
    </row>
    <row r="708" spans="1:5" ht="12.75">
      <c r="A708" s="33">
        <v>4170</v>
      </c>
      <c r="B708" s="6" t="s">
        <v>6</v>
      </c>
      <c r="C708" s="7">
        <v>4635</v>
      </c>
      <c r="D708" s="7">
        <v>2415</v>
      </c>
      <c r="E708" s="146">
        <f t="shared" si="50"/>
        <v>0.5210355987055016</v>
      </c>
    </row>
    <row r="709" spans="1:5" ht="12.75">
      <c r="A709" s="33">
        <v>4210</v>
      </c>
      <c r="B709" s="6" t="s">
        <v>7</v>
      </c>
      <c r="C709" s="7">
        <v>48423.68</v>
      </c>
      <c r="D709" s="7">
        <v>23674.12</v>
      </c>
      <c r="E709" s="146">
        <f t="shared" si="50"/>
        <v>0.4888955155824588</v>
      </c>
    </row>
    <row r="710" spans="1:5" ht="12.75">
      <c r="A710" s="33">
        <v>4260</v>
      </c>
      <c r="B710" s="6" t="s">
        <v>13</v>
      </c>
      <c r="C710" s="7">
        <v>104080.1</v>
      </c>
      <c r="D710" s="7">
        <v>57827.21</v>
      </c>
      <c r="E710" s="146">
        <f t="shared" si="50"/>
        <v>0.5556029442708068</v>
      </c>
    </row>
    <row r="711" spans="1:5" ht="12.75">
      <c r="A711" s="33">
        <v>4270</v>
      </c>
      <c r="B711" s="6" t="s">
        <v>0</v>
      </c>
      <c r="C711" s="7">
        <v>12369</v>
      </c>
      <c r="D711" s="7">
        <v>9578.4</v>
      </c>
      <c r="E711" s="146">
        <f t="shared" si="50"/>
        <v>0.7743875818578705</v>
      </c>
    </row>
    <row r="712" spans="1:5" ht="12.75">
      <c r="A712" s="33">
        <v>4280</v>
      </c>
      <c r="B712" s="6" t="s">
        <v>23</v>
      </c>
      <c r="C712" s="7">
        <v>7000</v>
      </c>
      <c r="D712" s="7">
        <v>5000</v>
      </c>
      <c r="E712" s="146">
        <f t="shared" si="50"/>
        <v>0.7142857142857143</v>
      </c>
    </row>
    <row r="713" spans="1:5" ht="12.75">
      <c r="A713" s="33">
        <v>4300</v>
      </c>
      <c r="B713" s="6" t="s">
        <v>8</v>
      </c>
      <c r="C713" s="7">
        <v>156835.25</v>
      </c>
      <c r="D713" s="7">
        <v>50734.69</v>
      </c>
      <c r="E713" s="146">
        <f t="shared" si="50"/>
        <v>0.3234903505430061</v>
      </c>
    </row>
    <row r="714" spans="1:5" ht="48.75" customHeight="1">
      <c r="A714" s="33">
        <v>4360</v>
      </c>
      <c r="B714" s="63" t="s">
        <v>243</v>
      </c>
      <c r="C714" s="7">
        <v>11000</v>
      </c>
      <c r="D714" s="7">
        <v>4960.94</v>
      </c>
      <c r="E714" s="146">
        <f t="shared" si="50"/>
        <v>0.4509945454545454</v>
      </c>
    </row>
    <row r="715" spans="1:5" ht="12.75">
      <c r="A715" s="33">
        <v>4410</v>
      </c>
      <c r="B715" s="6" t="s">
        <v>16</v>
      </c>
      <c r="C715" s="7">
        <v>19500</v>
      </c>
      <c r="D715" s="7">
        <v>3526.6</v>
      </c>
      <c r="E715" s="146">
        <f t="shared" si="50"/>
        <v>0.18085128205128204</v>
      </c>
    </row>
    <row r="716" spans="1:5" ht="12.75">
      <c r="A716" s="33">
        <v>4430</v>
      </c>
      <c r="B716" s="6" t="s">
        <v>9</v>
      </c>
      <c r="C716" s="7">
        <v>9100</v>
      </c>
      <c r="D716" s="7">
        <v>2098.67</v>
      </c>
      <c r="E716" s="146">
        <f t="shared" si="50"/>
        <v>0.23062307692307693</v>
      </c>
    </row>
    <row r="717" spans="1:5" ht="25.5">
      <c r="A717" s="33">
        <v>4440</v>
      </c>
      <c r="B717" s="6" t="s">
        <v>24</v>
      </c>
      <c r="C717" s="7">
        <v>103320</v>
      </c>
      <c r="D717" s="7">
        <v>62072</v>
      </c>
      <c r="E717" s="146">
        <f t="shared" si="50"/>
        <v>0.6007742934572203</v>
      </c>
    </row>
    <row r="718" spans="1:5" ht="25.5">
      <c r="A718" s="33">
        <v>4520</v>
      </c>
      <c r="B718" s="6" t="s">
        <v>34</v>
      </c>
      <c r="C718" s="7">
        <v>5800</v>
      </c>
      <c r="D718" s="7">
        <v>3623.44</v>
      </c>
      <c r="E718" s="146">
        <f t="shared" si="50"/>
        <v>0.6247310344827587</v>
      </c>
    </row>
    <row r="719" spans="1:5" ht="12.75">
      <c r="A719" s="33">
        <v>4530</v>
      </c>
      <c r="B719" s="6" t="s">
        <v>230</v>
      </c>
      <c r="C719" s="7">
        <v>100</v>
      </c>
      <c r="D719" s="7">
        <v>0</v>
      </c>
      <c r="E719" s="146">
        <f t="shared" si="50"/>
        <v>0</v>
      </c>
    </row>
    <row r="720" spans="1:5" ht="25.5">
      <c r="A720" s="33">
        <v>4700</v>
      </c>
      <c r="B720" s="63" t="s">
        <v>25</v>
      </c>
      <c r="C720" s="7">
        <v>8000</v>
      </c>
      <c r="D720" s="7">
        <v>4198.74</v>
      </c>
      <c r="E720" s="146">
        <f t="shared" si="50"/>
        <v>0.5248425</v>
      </c>
    </row>
    <row r="721" spans="1:5" ht="41.25" customHeight="1">
      <c r="A721" s="33">
        <v>4710</v>
      </c>
      <c r="B721" s="63" t="s">
        <v>340</v>
      </c>
      <c r="C721" s="7">
        <v>3000</v>
      </c>
      <c r="D721" s="7">
        <v>171.87</v>
      </c>
      <c r="E721" s="146">
        <f t="shared" si="50"/>
        <v>0.05729</v>
      </c>
    </row>
    <row r="722" spans="1:5" s="3" customFormat="1" ht="51">
      <c r="A722" s="131" t="s">
        <v>253</v>
      </c>
      <c r="B722" s="103" t="s">
        <v>306</v>
      </c>
      <c r="C722" s="104">
        <f>SUM(C723:C724)</f>
        <v>29579.940000000002</v>
      </c>
      <c r="D722" s="104">
        <f>SUM(D723:D724)</f>
        <v>13324.410000000002</v>
      </c>
      <c r="E722" s="145">
        <f>D722/C722</f>
        <v>0.4504542605563095</v>
      </c>
    </row>
    <row r="723" spans="1:5" s="20" customFormat="1" ht="12.75">
      <c r="A723" s="76" t="s">
        <v>168</v>
      </c>
      <c r="B723" s="65" t="s">
        <v>170</v>
      </c>
      <c r="C723" s="81">
        <f>SUM(C725:C730)</f>
        <v>29579.940000000002</v>
      </c>
      <c r="D723" s="81">
        <f>SUM(D725:D730)</f>
        <v>13324.410000000002</v>
      </c>
      <c r="E723" s="146">
        <f>D723/C723</f>
        <v>0.4504542605563095</v>
      </c>
    </row>
    <row r="724" spans="1:5" s="20" customFormat="1" ht="12.75">
      <c r="A724" s="76"/>
      <c r="B724" s="17" t="s">
        <v>171</v>
      </c>
      <c r="C724" s="18">
        <v>0</v>
      </c>
      <c r="D724" s="18">
        <v>0</v>
      </c>
      <c r="E724" s="146"/>
    </row>
    <row r="725" spans="1:5" s="20" customFormat="1" ht="12.75">
      <c r="A725" s="62">
        <v>4210</v>
      </c>
      <c r="B725" s="63" t="s">
        <v>7</v>
      </c>
      <c r="C725" s="261">
        <v>3979.94</v>
      </c>
      <c r="D725" s="261">
        <v>672.02</v>
      </c>
      <c r="E725" s="146">
        <f aca="true" t="shared" si="51" ref="E725:E732">D725/C725</f>
        <v>0.16885179173555379</v>
      </c>
    </row>
    <row r="726" spans="1:5" ht="12.75">
      <c r="A726" s="33">
        <v>4260</v>
      </c>
      <c r="B726" s="6" t="s">
        <v>13</v>
      </c>
      <c r="C726" s="7">
        <v>8000</v>
      </c>
      <c r="D726" s="7">
        <v>3978.67</v>
      </c>
      <c r="E726" s="146">
        <f t="shared" si="51"/>
        <v>0.49733375</v>
      </c>
    </row>
    <row r="727" spans="1:5" ht="12.75">
      <c r="A727" s="33">
        <v>4270</v>
      </c>
      <c r="B727" s="63" t="s">
        <v>0</v>
      </c>
      <c r="C727" s="7">
        <v>600</v>
      </c>
      <c r="D727" s="7">
        <v>0</v>
      </c>
      <c r="E727" s="146">
        <f t="shared" si="51"/>
        <v>0</v>
      </c>
    </row>
    <row r="728" spans="1:5" ht="12.75">
      <c r="A728" s="33">
        <v>4300</v>
      </c>
      <c r="B728" s="6" t="s">
        <v>8</v>
      </c>
      <c r="C728" s="7">
        <v>5000</v>
      </c>
      <c r="D728" s="7">
        <v>1331.34</v>
      </c>
      <c r="E728" s="146">
        <f t="shared" si="51"/>
        <v>0.266268</v>
      </c>
    </row>
    <row r="729" spans="1:5" ht="38.25">
      <c r="A729" s="33">
        <v>4400</v>
      </c>
      <c r="B729" s="6" t="s">
        <v>218</v>
      </c>
      <c r="C729" s="7">
        <v>9000</v>
      </c>
      <c r="D729" s="7">
        <v>6460.52</v>
      </c>
      <c r="E729" s="146">
        <f t="shared" si="51"/>
        <v>0.7178355555555556</v>
      </c>
    </row>
    <row r="730" spans="1:5" ht="25.5">
      <c r="A730" s="33">
        <v>4520</v>
      </c>
      <c r="B730" s="6" t="s">
        <v>34</v>
      </c>
      <c r="C730" s="7">
        <v>3000</v>
      </c>
      <c r="D730" s="7">
        <v>881.86</v>
      </c>
      <c r="E730" s="146">
        <f t="shared" si="51"/>
        <v>0.29395333333333334</v>
      </c>
    </row>
    <row r="731" spans="1:5" s="3" customFormat="1" ht="44.25" customHeight="1">
      <c r="A731" s="131" t="s">
        <v>122</v>
      </c>
      <c r="B731" s="103" t="s">
        <v>123</v>
      </c>
      <c r="C731" s="104">
        <f>SUM(C737:C747)</f>
        <v>2153153.69</v>
      </c>
      <c r="D731" s="104">
        <f>SUM(D737:D747)</f>
        <v>1360158.54</v>
      </c>
      <c r="E731" s="145">
        <f t="shared" si="51"/>
        <v>0.6317052732078777</v>
      </c>
    </row>
    <row r="732" spans="1:5" s="20" customFormat="1" ht="12.75">
      <c r="A732" s="76" t="s">
        <v>168</v>
      </c>
      <c r="B732" s="65" t="s">
        <v>170</v>
      </c>
      <c r="C732" s="81">
        <f>SUM(C737:C747)</f>
        <v>2153153.69</v>
      </c>
      <c r="D732" s="81">
        <f>SUM(D737:D747)</f>
        <v>1360158.54</v>
      </c>
      <c r="E732" s="146">
        <f t="shared" si="51"/>
        <v>0.6317052732078777</v>
      </c>
    </row>
    <row r="733" spans="1:5" s="20" customFormat="1" ht="12.75">
      <c r="A733" s="76"/>
      <c r="B733" s="17" t="s">
        <v>171</v>
      </c>
      <c r="C733" s="18">
        <v>0</v>
      </c>
      <c r="D733" s="18">
        <v>0</v>
      </c>
      <c r="E733" s="143"/>
    </row>
    <row r="734" spans="1:5" s="20" customFormat="1" ht="25.5">
      <c r="A734" s="76"/>
      <c r="B734" s="65" t="s">
        <v>227</v>
      </c>
      <c r="C734" s="81">
        <f>C732-C1252</f>
        <v>1317793.69</v>
      </c>
      <c r="D734" s="81">
        <f>D732-D1252</f>
        <v>658043.54</v>
      </c>
      <c r="E734" s="146">
        <f>D734/C734</f>
        <v>0.49935247451366993</v>
      </c>
    </row>
    <row r="735" spans="1:5" s="16" customFormat="1" ht="25.5">
      <c r="A735" s="32"/>
      <c r="B735" s="56" t="s">
        <v>226</v>
      </c>
      <c r="C735" s="67">
        <f>C738+C739+C740+C741</f>
        <v>1246373.69</v>
      </c>
      <c r="D735" s="67">
        <f>D738+D739+D740+D741</f>
        <v>609852.74</v>
      </c>
      <c r="E735" s="146">
        <f aca="true" t="shared" si="52" ref="E735:E747">D735/C735</f>
        <v>0.4893016796591719</v>
      </c>
    </row>
    <row r="736" spans="1:5" s="16" customFormat="1" ht="25.5">
      <c r="A736" s="32"/>
      <c r="B736" s="56" t="s">
        <v>225</v>
      </c>
      <c r="C736" s="67">
        <f>C734-C735</f>
        <v>71420</v>
      </c>
      <c r="D736" s="67">
        <f>D734-D735</f>
        <v>48190.80000000005</v>
      </c>
      <c r="E736" s="146">
        <f t="shared" si="52"/>
        <v>0.6747521702604319</v>
      </c>
    </row>
    <row r="737" spans="1:5" ht="25.5">
      <c r="A737" s="33">
        <v>3020</v>
      </c>
      <c r="B737" s="6" t="s">
        <v>2</v>
      </c>
      <c r="C737" s="7">
        <v>9000</v>
      </c>
      <c r="D737" s="7">
        <v>0</v>
      </c>
      <c r="E737" s="146">
        <f t="shared" si="52"/>
        <v>0</v>
      </c>
    </row>
    <row r="738" spans="1:5" ht="25.5">
      <c r="A738" s="33">
        <v>4010</v>
      </c>
      <c r="B738" s="6" t="s">
        <v>3</v>
      </c>
      <c r="C738" s="7">
        <v>987835</v>
      </c>
      <c r="D738" s="7">
        <v>455264.94</v>
      </c>
      <c r="E738" s="146">
        <f t="shared" si="52"/>
        <v>0.4608714410807473</v>
      </c>
    </row>
    <row r="739" spans="1:5" ht="12.75">
      <c r="A739" s="33">
        <v>4040</v>
      </c>
      <c r="B739" s="6" t="s">
        <v>18</v>
      </c>
      <c r="C739" s="7">
        <v>63525.69</v>
      </c>
      <c r="D739" s="7">
        <v>63525.69</v>
      </c>
      <c r="E739" s="146">
        <f t="shared" si="52"/>
        <v>1</v>
      </c>
    </row>
    <row r="740" spans="1:5" ht="12.75">
      <c r="A740" s="33">
        <v>4110</v>
      </c>
      <c r="B740" s="6" t="s">
        <v>4</v>
      </c>
      <c r="C740" s="7">
        <v>175425</v>
      </c>
      <c r="D740" s="7">
        <v>82055.84</v>
      </c>
      <c r="E740" s="146">
        <f t="shared" si="52"/>
        <v>0.46775453897677066</v>
      </c>
    </row>
    <row r="741" spans="1:5" ht="12.75">
      <c r="A741" s="33">
        <v>4120</v>
      </c>
      <c r="B741" s="6" t="s">
        <v>5</v>
      </c>
      <c r="C741" s="7">
        <v>19588</v>
      </c>
      <c r="D741" s="7">
        <v>9006.27</v>
      </c>
      <c r="E741" s="146">
        <f t="shared" si="52"/>
        <v>0.4597850724933633</v>
      </c>
    </row>
    <row r="742" spans="1:5" ht="38.25">
      <c r="A742" s="33">
        <v>4140</v>
      </c>
      <c r="B742" s="63" t="s">
        <v>19</v>
      </c>
      <c r="C742" s="7">
        <v>15000</v>
      </c>
      <c r="D742" s="7">
        <v>7000</v>
      </c>
      <c r="E742" s="146">
        <f t="shared" si="52"/>
        <v>0.4666666666666667</v>
      </c>
    </row>
    <row r="743" spans="1:5" ht="12.75">
      <c r="A743" s="33">
        <v>4280</v>
      </c>
      <c r="B743" s="63" t="s">
        <v>23</v>
      </c>
      <c r="C743" s="7">
        <v>300</v>
      </c>
      <c r="D743" s="7">
        <v>300</v>
      </c>
      <c r="E743" s="146">
        <f t="shared" si="52"/>
        <v>1</v>
      </c>
    </row>
    <row r="744" spans="1:5" ht="12.75">
      <c r="A744" s="33">
        <v>4300</v>
      </c>
      <c r="B744" s="6" t="s">
        <v>8</v>
      </c>
      <c r="C744" s="7">
        <v>835360</v>
      </c>
      <c r="D744" s="7">
        <v>702115</v>
      </c>
      <c r="E744" s="146">
        <f t="shared" si="52"/>
        <v>0.840493918789504</v>
      </c>
    </row>
    <row r="745" spans="1:5" ht="12.75">
      <c r="A745" s="33">
        <v>4410</v>
      </c>
      <c r="B745" s="8" t="s">
        <v>16</v>
      </c>
      <c r="C745" s="7">
        <v>10000</v>
      </c>
      <c r="D745" s="7">
        <v>4520.86</v>
      </c>
      <c r="E745" s="146">
        <f t="shared" si="52"/>
        <v>0.452086</v>
      </c>
    </row>
    <row r="746" spans="1:5" ht="30.75" customHeight="1">
      <c r="A746" s="33">
        <v>4440</v>
      </c>
      <c r="B746" s="6" t="s">
        <v>24</v>
      </c>
      <c r="C746" s="7">
        <v>36220</v>
      </c>
      <c r="D746" s="7">
        <v>36220</v>
      </c>
      <c r="E746" s="146">
        <f t="shared" si="52"/>
        <v>1</v>
      </c>
    </row>
    <row r="747" spans="1:5" ht="41.25" customHeight="1">
      <c r="A747" s="33">
        <v>4710</v>
      </c>
      <c r="B747" s="63" t="s">
        <v>340</v>
      </c>
      <c r="C747" s="7">
        <v>900</v>
      </c>
      <c r="D747" s="7">
        <v>149.94</v>
      </c>
      <c r="E747" s="146">
        <f t="shared" si="52"/>
        <v>0.1666</v>
      </c>
    </row>
    <row r="748" spans="1:5" s="20" customFormat="1" ht="12.75">
      <c r="A748" s="131" t="s">
        <v>298</v>
      </c>
      <c r="B748" s="103" t="s">
        <v>300</v>
      </c>
      <c r="C748" s="104">
        <f>SUM(C749:C750)</f>
        <v>824800</v>
      </c>
      <c r="D748" s="104">
        <f>SUM(D749:D750)</f>
        <v>338172.32</v>
      </c>
      <c r="E748" s="145">
        <f>D748/C748</f>
        <v>0.41000523763336566</v>
      </c>
    </row>
    <row r="749" spans="1:5" s="20" customFormat="1" ht="12.75">
      <c r="A749" s="76" t="s">
        <v>168</v>
      </c>
      <c r="B749" s="65" t="s">
        <v>170</v>
      </c>
      <c r="C749" s="81">
        <f>SUM(C751:C759)</f>
        <v>824800</v>
      </c>
      <c r="D749" s="81">
        <f>SUM(D751:D759)</f>
        <v>338172.32</v>
      </c>
      <c r="E749" s="146">
        <f>D749/C749</f>
        <v>0.41000523763336566</v>
      </c>
    </row>
    <row r="750" spans="1:5" s="16" customFormat="1" ht="12.75">
      <c r="A750" s="32"/>
      <c r="B750" s="17" t="s">
        <v>171</v>
      </c>
      <c r="C750" s="18">
        <v>0</v>
      </c>
      <c r="D750" s="18">
        <v>0</v>
      </c>
      <c r="E750" s="146"/>
    </row>
    <row r="751" spans="1:5" s="16" customFormat="1" ht="89.25">
      <c r="A751" s="62">
        <v>2910</v>
      </c>
      <c r="B751" s="63" t="s">
        <v>299</v>
      </c>
      <c r="C751" s="112">
        <v>7500</v>
      </c>
      <c r="D751" s="112">
        <v>1552.12</v>
      </c>
      <c r="E751" s="146">
        <f>D751/C751</f>
        <v>0.20694933333333332</v>
      </c>
    </row>
    <row r="752" spans="1:5" s="16" customFormat="1" ht="12.75">
      <c r="A752" s="62">
        <v>3110</v>
      </c>
      <c r="B752" s="63" t="s">
        <v>31</v>
      </c>
      <c r="C752" s="112">
        <v>306800</v>
      </c>
      <c r="D752" s="112">
        <v>141148.2</v>
      </c>
      <c r="E752" s="146">
        <f>D752/C752</f>
        <v>0.4600658409387223</v>
      </c>
    </row>
    <row r="753" spans="1:5" s="16" customFormat="1" ht="25.5">
      <c r="A753" s="62">
        <v>4010</v>
      </c>
      <c r="B753" s="63" t="s">
        <v>3</v>
      </c>
      <c r="C753" s="112">
        <v>156137</v>
      </c>
      <c r="D753" s="112">
        <v>73540.49</v>
      </c>
      <c r="E753" s="146">
        <f>D753/C753</f>
        <v>0.47099976302862234</v>
      </c>
    </row>
    <row r="754" spans="1:5" ht="12.75">
      <c r="A754" s="33">
        <v>4110</v>
      </c>
      <c r="B754" s="6" t="s">
        <v>4</v>
      </c>
      <c r="C754" s="7">
        <v>25857</v>
      </c>
      <c r="D754" s="7">
        <v>12197.97</v>
      </c>
      <c r="E754" s="146">
        <f aca="true" t="shared" si="53" ref="E754:E759">D754/C754</f>
        <v>0.4717473024712843</v>
      </c>
    </row>
    <row r="755" spans="1:5" ht="12.75">
      <c r="A755" s="33">
        <v>4120</v>
      </c>
      <c r="B755" s="6" t="s">
        <v>5</v>
      </c>
      <c r="C755" s="7">
        <v>4310</v>
      </c>
      <c r="D755" s="7">
        <v>2034.41</v>
      </c>
      <c r="E755" s="146">
        <f t="shared" si="53"/>
        <v>0.4720208816705337</v>
      </c>
    </row>
    <row r="756" spans="1:5" ht="12.75">
      <c r="A756" s="33">
        <v>4220</v>
      </c>
      <c r="B756" s="6" t="s">
        <v>30</v>
      </c>
      <c r="C756" s="7">
        <v>134025</v>
      </c>
      <c r="D756" s="7">
        <v>36528.02</v>
      </c>
      <c r="E756" s="146">
        <f t="shared" si="53"/>
        <v>0.2725463159858235</v>
      </c>
    </row>
    <row r="757" spans="1:5" ht="12.75">
      <c r="A757" s="33">
        <v>4260</v>
      </c>
      <c r="B757" s="6" t="s">
        <v>13</v>
      </c>
      <c r="C757" s="7">
        <v>5569</v>
      </c>
      <c r="D757" s="7">
        <v>2703.5</v>
      </c>
      <c r="E757" s="146">
        <f t="shared" si="53"/>
        <v>0.48545519841982404</v>
      </c>
    </row>
    <row r="758" spans="1:5" ht="12.75">
      <c r="A758" s="33">
        <v>4300</v>
      </c>
      <c r="B758" s="6" t="s">
        <v>8</v>
      </c>
      <c r="C758" s="7">
        <v>179000</v>
      </c>
      <c r="D758" s="7">
        <v>67032</v>
      </c>
      <c r="E758" s="146">
        <f t="shared" si="53"/>
        <v>0.3744804469273743</v>
      </c>
    </row>
    <row r="759" spans="1:5" ht="30.75" customHeight="1">
      <c r="A759" s="33">
        <v>4440</v>
      </c>
      <c r="B759" s="6" t="s">
        <v>24</v>
      </c>
      <c r="C759" s="7">
        <v>5602</v>
      </c>
      <c r="D759" s="7">
        <v>1435.61</v>
      </c>
      <c r="E759" s="146">
        <f t="shared" si="53"/>
        <v>0.2562674044983934</v>
      </c>
    </row>
    <row r="760" spans="1:5" s="3" customFormat="1" ht="12.75">
      <c r="A760" s="131" t="s">
        <v>124</v>
      </c>
      <c r="B760" s="103" t="s">
        <v>40</v>
      </c>
      <c r="C760" s="104">
        <f>SUM(C761:C762)</f>
        <v>583984.56</v>
      </c>
      <c r="D760" s="104">
        <f>SUM(D761:D762)</f>
        <v>139338.79</v>
      </c>
      <c r="E760" s="145">
        <f>D760/C760</f>
        <v>0.23860012668828093</v>
      </c>
    </row>
    <row r="761" spans="1:5" s="20" customFormat="1" ht="12.75">
      <c r="A761" s="76" t="s">
        <v>168</v>
      </c>
      <c r="B761" s="65" t="s">
        <v>170</v>
      </c>
      <c r="C761" s="81">
        <f>SUM(C765:C796)</f>
        <v>583984.56</v>
      </c>
      <c r="D761" s="81">
        <f>SUM(D765:D796)</f>
        <v>139338.79</v>
      </c>
      <c r="E761" s="146">
        <f>D761/C761</f>
        <v>0.23860012668828093</v>
      </c>
    </row>
    <row r="762" spans="1:5" s="20" customFormat="1" ht="12.75">
      <c r="A762" s="76"/>
      <c r="B762" s="17" t="s">
        <v>171</v>
      </c>
      <c r="C762" s="18">
        <v>0</v>
      </c>
      <c r="D762" s="18">
        <v>0</v>
      </c>
      <c r="E762" s="143"/>
    </row>
    <row r="763" spans="1:5" s="16" customFormat="1" ht="25.5">
      <c r="A763" s="32"/>
      <c r="B763" s="56" t="s">
        <v>226</v>
      </c>
      <c r="C763" s="67">
        <f>SUM(C768:C774)</f>
        <v>237672.43000000002</v>
      </c>
      <c r="D763" s="67">
        <f>SUM(D768:D774)</f>
        <v>97366.12000000001</v>
      </c>
      <c r="E763" s="158">
        <f>D763/C763</f>
        <v>0.40966518497749194</v>
      </c>
    </row>
    <row r="764" spans="1:5" s="16" customFormat="1" ht="25.5">
      <c r="A764" s="32"/>
      <c r="B764" s="56" t="s">
        <v>225</v>
      </c>
      <c r="C764" s="67">
        <f>C761-C763</f>
        <v>346312.13</v>
      </c>
      <c r="D764" s="67">
        <f>D761-D763</f>
        <v>41972.67</v>
      </c>
      <c r="E764" s="158">
        <f aca="true" t="shared" si="54" ref="E764:E796">D764/C764</f>
        <v>0.12119896002487697</v>
      </c>
    </row>
    <row r="765" spans="1:5" ht="89.25">
      <c r="A765" s="36">
        <v>2360</v>
      </c>
      <c r="B765" s="57" t="s">
        <v>311</v>
      </c>
      <c r="C765" s="119">
        <v>10000</v>
      </c>
      <c r="D765" s="119">
        <v>0</v>
      </c>
      <c r="E765" s="158">
        <f t="shared" si="54"/>
        <v>0</v>
      </c>
    </row>
    <row r="766" spans="1:5" ht="25.5">
      <c r="A766" s="73">
        <v>3020</v>
      </c>
      <c r="B766" s="63" t="s">
        <v>2</v>
      </c>
      <c r="C766" s="119">
        <v>1000</v>
      </c>
      <c r="D766" s="119">
        <v>0</v>
      </c>
      <c r="E766" s="199">
        <f t="shared" si="54"/>
        <v>0</v>
      </c>
    </row>
    <row r="767" spans="1:5" s="20" customFormat="1" ht="25.5">
      <c r="A767" s="30">
        <v>3027</v>
      </c>
      <c r="B767" s="63" t="s">
        <v>2</v>
      </c>
      <c r="C767" s="9">
        <v>500</v>
      </c>
      <c r="D767" s="9">
        <v>0</v>
      </c>
      <c r="E767" s="199">
        <f t="shared" si="54"/>
        <v>0</v>
      </c>
    </row>
    <row r="768" spans="1:5" ht="25.5">
      <c r="A768" s="33">
        <v>4010</v>
      </c>
      <c r="B768" s="63" t="s">
        <v>3</v>
      </c>
      <c r="C768" s="7">
        <v>124000</v>
      </c>
      <c r="D768" s="7">
        <v>59358.91</v>
      </c>
      <c r="E768" s="199">
        <f t="shared" si="54"/>
        <v>0.4787008870967742</v>
      </c>
    </row>
    <row r="769" spans="1:5" ht="25.5">
      <c r="A769" s="33">
        <v>4017</v>
      </c>
      <c r="B769" s="63" t="s">
        <v>3</v>
      </c>
      <c r="C769" s="7">
        <v>66299.71</v>
      </c>
      <c r="D769" s="7">
        <v>14690.44</v>
      </c>
      <c r="E769" s="199">
        <f t="shared" si="54"/>
        <v>0.22157623313887798</v>
      </c>
    </row>
    <row r="770" spans="1:5" ht="12.75">
      <c r="A770" s="33">
        <v>4040</v>
      </c>
      <c r="B770" s="6" t="s">
        <v>186</v>
      </c>
      <c r="C770" s="7">
        <v>7882.96</v>
      </c>
      <c r="D770" s="7">
        <v>7882.96</v>
      </c>
      <c r="E770" s="199">
        <f t="shared" si="54"/>
        <v>1</v>
      </c>
    </row>
    <row r="771" spans="1:5" ht="12.75">
      <c r="A771" s="33">
        <v>4047</v>
      </c>
      <c r="B771" s="6" t="s">
        <v>186</v>
      </c>
      <c r="C771" s="7">
        <v>1173</v>
      </c>
      <c r="D771" s="7">
        <v>0</v>
      </c>
      <c r="E771" s="199">
        <f t="shared" si="54"/>
        <v>0</v>
      </c>
    </row>
    <row r="772" spans="1:5" ht="12.75">
      <c r="A772" s="33">
        <v>4110</v>
      </c>
      <c r="B772" s="6" t="s">
        <v>4</v>
      </c>
      <c r="C772" s="7">
        <v>23120</v>
      </c>
      <c r="D772" s="7">
        <v>11636.06</v>
      </c>
      <c r="E772" s="199">
        <f t="shared" si="54"/>
        <v>0.5032897923875432</v>
      </c>
    </row>
    <row r="773" spans="1:5" ht="12.75">
      <c r="A773" s="33">
        <v>4117</v>
      </c>
      <c r="B773" s="6" t="s">
        <v>4</v>
      </c>
      <c r="C773" s="7">
        <v>11896.76</v>
      </c>
      <c r="D773" s="7">
        <v>2473.77</v>
      </c>
      <c r="E773" s="199">
        <f t="shared" si="54"/>
        <v>0.20793644656192106</v>
      </c>
    </row>
    <row r="774" spans="1:5" ht="12.75">
      <c r="A774" s="33">
        <v>4120</v>
      </c>
      <c r="B774" s="6" t="s">
        <v>5</v>
      </c>
      <c r="C774" s="7">
        <v>3300</v>
      </c>
      <c r="D774" s="7">
        <v>1323.98</v>
      </c>
      <c r="E774" s="199">
        <f t="shared" si="54"/>
        <v>0.4012060606060606</v>
      </c>
    </row>
    <row r="775" spans="1:5" ht="12.75">
      <c r="A775" s="33">
        <v>4127</v>
      </c>
      <c r="B775" s="6" t="s">
        <v>5</v>
      </c>
      <c r="C775" s="7">
        <v>1669.53</v>
      </c>
      <c r="D775" s="7">
        <v>348.47</v>
      </c>
      <c r="E775" s="199">
        <f t="shared" si="54"/>
        <v>0.20872341317616336</v>
      </c>
    </row>
    <row r="776" spans="1:5" ht="26.25" customHeight="1">
      <c r="A776" s="33">
        <v>4140</v>
      </c>
      <c r="B776" s="226" t="s">
        <v>315</v>
      </c>
      <c r="C776" s="7">
        <v>2500</v>
      </c>
      <c r="D776" s="7">
        <v>0</v>
      </c>
      <c r="E776" s="199">
        <f t="shared" si="54"/>
        <v>0</v>
      </c>
    </row>
    <row r="777" spans="1:5" ht="13.5" customHeight="1">
      <c r="A777" s="33">
        <v>4177</v>
      </c>
      <c r="B777" s="269" t="s">
        <v>177</v>
      </c>
      <c r="C777" s="7">
        <v>44274</v>
      </c>
      <c r="D777" s="7">
        <v>0</v>
      </c>
      <c r="E777" s="199">
        <f t="shared" si="54"/>
        <v>0</v>
      </c>
    </row>
    <row r="778" spans="1:5" ht="12.75">
      <c r="A778" s="33">
        <v>4210</v>
      </c>
      <c r="B778" s="6" t="s">
        <v>7</v>
      </c>
      <c r="C778" s="7">
        <v>71450</v>
      </c>
      <c r="D778" s="7">
        <v>563.95</v>
      </c>
      <c r="E778" s="199">
        <f t="shared" si="54"/>
        <v>0.00789293212036389</v>
      </c>
    </row>
    <row r="779" spans="1:5" ht="12.75">
      <c r="A779" s="33">
        <v>4217</v>
      </c>
      <c r="B779" s="6" t="s">
        <v>7</v>
      </c>
      <c r="C779" s="7">
        <v>15600</v>
      </c>
      <c r="D779" s="7">
        <v>4706.77</v>
      </c>
      <c r="E779" s="199">
        <f t="shared" si="54"/>
        <v>0.3017160256410257</v>
      </c>
    </row>
    <row r="780" spans="1:5" ht="12.75">
      <c r="A780" s="33">
        <v>4220</v>
      </c>
      <c r="B780" s="63" t="s">
        <v>30</v>
      </c>
      <c r="C780" s="7">
        <v>540</v>
      </c>
      <c r="D780" s="7">
        <v>0</v>
      </c>
      <c r="E780" s="199">
        <f t="shared" si="54"/>
        <v>0</v>
      </c>
    </row>
    <row r="781" spans="1:5" ht="12.75">
      <c r="A781" s="33">
        <v>4227</v>
      </c>
      <c r="B781" s="63" t="s">
        <v>30</v>
      </c>
      <c r="C781" s="7">
        <v>3000</v>
      </c>
      <c r="D781" s="7">
        <v>0</v>
      </c>
      <c r="E781" s="199">
        <f t="shared" si="54"/>
        <v>0</v>
      </c>
    </row>
    <row r="782" spans="1:5" ht="12.75">
      <c r="A782" s="33">
        <v>4260</v>
      </c>
      <c r="B782" s="63" t="s">
        <v>13</v>
      </c>
      <c r="C782" s="7">
        <v>10183.6</v>
      </c>
      <c r="D782" s="7">
        <v>6381.64</v>
      </c>
      <c r="E782" s="199">
        <f t="shared" si="54"/>
        <v>0.6266585490396324</v>
      </c>
    </row>
    <row r="783" spans="1:5" ht="12.75">
      <c r="A783" s="33">
        <v>4270</v>
      </c>
      <c r="B783" s="63" t="s">
        <v>0</v>
      </c>
      <c r="C783" s="7">
        <v>600</v>
      </c>
      <c r="D783" s="7">
        <v>0</v>
      </c>
      <c r="E783" s="199">
        <f t="shared" si="54"/>
        <v>0</v>
      </c>
    </row>
    <row r="784" spans="1:5" ht="12.75">
      <c r="A784" s="33">
        <v>4280</v>
      </c>
      <c r="B784" s="63" t="s">
        <v>23</v>
      </c>
      <c r="C784" s="7">
        <v>100</v>
      </c>
      <c r="D784" s="7">
        <v>80</v>
      </c>
      <c r="E784" s="199">
        <f t="shared" si="54"/>
        <v>0.8</v>
      </c>
    </row>
    <row r="785" spans="1:5" ht="12.75">
      <c r="A785" s="33">
        <v>4287</v>
      </c>
      <c r="B785" s="63" t="s">
        <v>23</v>
      </c>
      <c r="C785" s="7">
        <v>300</v>
      </c>
      <c r="D785" s="7">
        <v>300</v>
      </c>
      <c r="E785" s="199">
        <f t="shared" si="54"/>
        <v>1</v>
      </c>
    </row>
    <row r="786" spans="1:5" ht="12.75">
      <c r="A786" s="33">
        <v>4300</v>
      </c>
      <c r="B786" s="6" t="s">
        <v>8</v>
      </c>
      <c r="C786" s="7">
        <v>39550</v>
      </c>
      <c r="D786" s="7">
        <v>2348.9</v>
      </c>
      <c r="E786" s="199">
        <f t="shared" si="54"/>
        <v>0.059390644753476614</v>
      </c>
    </row>
    <row r="787" spans="1:5" ht="12.75">
      <c r="A787" s="33">
        <v>4307</v>
      </c>
      <c r="B787" s="6" t="s">
        <v>8</v>
      </c>
      <c r="C787" s="7">
        <v>123504</v>
      </c>
      <c r="D787" s="7">
        <v>17322.13</v>
      </c>
      <c r="E787" s="199">
        <f t="shared" si="54"/>
        <v>0.14025561925119834</v>
      </c>
    </row>
    <row r="788" spans="1:5" ht="25.5">
      <c r="A788" s="33">
        <v>4360</v>
      </c>
      <c r="B788" s="6" t="s">
        <v>242</v>
      </c>
      <c r="C788" s="7">
        <v>1300</v>
      </c>
      <c r="D788" s="7">
        <v>736.5</v>
      </c>
      <c r="E788" s="199">
        <f t="shared" si="54"/>
        <v>0.5665384615384615</v>
      </c>
    </row>
    <row r="789" spans="1:5" ht="38.25">
      <c r="A789" s="33">
        <v>4400</v>
      </c>
      <c r="B789" s="6" t="s">
        <v>218</v>
      </c>
      <c r="C789" s="7">
        <v>6000</v>
      </c>
      <c r="D789" s="7">
        <v>2898.18</v>
      </c>
      <c r="E789" s="199">
        <f t="shared" si="54"/>
        <v>0.48302999999999996</v>
      </c>
    </row>
    <row r="790" spans="1:5" ht="12.75">
      <c r="A790" s="33">
        <v>4417</v>
      </c>
      <c r="B790" s="63" t="s">
        <v>16</v>
      </c>
      <c r="C790" s="7">
        <v>5349</v>
      </c>
      <c r="D790" s="7">
        <v>465.39</v>
      </c>
      <c r="E790" s="199">
        <f t="shared" si="54"/>
        <v>0.08700504767246214</v>
      </c>
    </row>
    <row r="791" spans="1:5" ht="12.75">
      <c r="A791" s="33">
        <v>4430</v>
      </c>
      <c r="B791" s="6" t="s">
        <v>9</v>
      </c>
      <c r="C791" s="7">
        <v>100</v>
      </c>
      <c r="D791" s="7">
        <v>0</v>
      </c>
      <c r="E791" s="199">
        <f t="shared" si="54"/>
        <v>0</v>
      </c>
    </row>
    <row r="792" spans="1:5" ht="25.5">
      <c r="A792" s="33">
        <v>4440</v>
      </c>
      <c r="B792" s="225" t="s">
        <v>279</v>
      </c>
      <c r="C792" s="7">
        <v>4650</v>
      </c>
      <c r="D792" s="7">
        <v>4650</v>
      </c>
      <c r="E792" s="199">
        <f t="shared" si="54"/>
        <v>1</v>
      </c>
    </row>
    <row r="793" spans="1:5" ht="25.5">
      <c r="A793" s="33">
        <v>4447</v>
      </c>
      <c r="B793" s="225" t="s">
        <v>279</v>
      </c>
      <c r="C793" s="7">
        <v>2301</v>
      </c>
      <c r="D793" s="7">
        <v>1065.8</v>
      </c>
      <c r="E793" s="199">
        <f t="shared" si="54"/>
        <v>0.46318991742720556</v>
      </c>
    </row>
    <row r="794" spans="1:5" ht="25.5">
      <c r="A794" s="33">
        <v>4520</v>
      </c>
      <c r="B794" s="225" t="s">
        <v>34</v>
      </c>
      <c r="C794" s="7">
        <v>750</v>
      </c>
      <c r="D794" s="7">
        <v>104.94</v>
      </c>
      <c r="E794" s="199">
        <f t="shared" si="54"/>
        <v>0.13992</v>
      </c>
    </row>
    <row r="795" spans="1:5" ht="25.5">
      <c r="A795" s="33">
        <v>4710</v>
      </c>
      <c r="B795" s="270" t="s">
        <v>340</v>
      </c>
      <c r="C795" s="7">
        <v>430</v>
      </c>
      <c r="D795" s="7">
        <v>0</v>
      </c>
      <c r="E795" s="199">
        <f t="shared" si="54"/>
        <v>0</v>
      </c>
    </row>
    <row r="796" spans="1:5" ht="25.5">
      <c r="A796" s="33">
        <v>4717</v>
      </c>
      <c r="B796" s="270" t="s">
        <v>340</v>
      </c>
      <c r="C796" s="7">
        <v>661</v>
      </c>
      <c r="D796" s="7">
        <v>0</v>
      </c>
      <c r="E796" s="199">
        <f t="shared" si="54"/>
        <v>0</v>
      </c>
    </row>
    <row r="797" spans="1:5" s="20" customFormat="1" ht="25.5">
      <c r="A797" s="129" t="s">
        <v>125</v>
      </c>
      <c r="B797" s="99" t="s">
        <v>126</v>
      </c>
      <c r="C797" s="100">
        <f aca="true" t="shared" si="55" ref="C797:D799">SUM(C807,C800)</f>
        <v>495775.51</v>
      </c>
      <c r="D797" s="100">
        <f t="shared" si="55"/>
        <v>94265.4</v>
      </c>
      <c r="E797" s="140">
        <f aca="true" t="shared" si="56" ref="E797:E811">D797/C797</f>
        <v>0.19013726595732813</v>
      </c>
    </row>
    <row r="798" spans="1:5" s="16" customFormat="1" ht="12.75">
      <c r="A798" s="76" t="s">
        <v>168</v>
      </c>
      <c r="B798" s="65" t="s">
        <v>170</v>
      </c>
      <c r="C798" s="81">
        <f t="shared" si="55"/>
        <v>349577.56</v>
      </c>
      <c r="D798" s="81">
        <f t="shared" si="55"/>
        <v>94265.4</v>
      </c>
      <c r="E798" s="146">
        <f t="shared" si="56"/>
        <v>0.26965518038400405</v>
      </c>
    </row>
    <row r="799" spans="1:5" s="3" customFormat="1" ht="12.75">
      <c r="A799" s="32"/>
      <c r="B799" s="17" t="s">
        <v>171</v>
      </c>
      <c r="C799" s="18">
        <f t="shared" si="55"/>
        <v>146197.95</v>
      </c>
      <c r="D799" s="18">
        <f t="shared" si="55"/>
        <v>0</v>
      </c>
      <c r="E799" s="146">
        <f t="shared" si="56"/>
        <v>0</v>
      </c>
    </row>
    <row r="800" spans="1:5" s="20" customFormat="1" ht="12.75">
      <c r="A800" s="131" t="s">
        <v>324</v>
      </c>
      <c r="B800" s="103" t="s">
        <v>325</v>
      </c>
      <c r="C800" s="104">
        <f>SUM(C801:C802)</f>
        <v>176897.95</v>
      </c>
      <c r="D800" s="104">
        <f>SUM(D801:D802)</f>
        <v>0</v>
      </c>
      <c r="E800" s="145">
        <f aca="true" t="shared" si="57" ref="E800:E806">D800/C800</f>
        <v>0</v>
      </c>
    </row>
    <row r="801" spans="1:5" s="20" customFormat="1" ht="12.75">
      <c r="A801" s="76" t="s">
        <v>168</v>
      </c>
      <c r="B801" s="65" t="s">
        <v>170</v>
      </c>
      <c r="C801" s="81">
        <f>SUM(C803:C805)</f>
        <v>70700</v>
      </c>
      <c r="D801" s="81">
        <f>SUM(D803:D805)</f>
        <v>0</v>
      </c>
      <c r="E801" s="146">
        <f t="shared" si="57"/>
        <v>0</v>
      </c>
    </row>
    <row r="802" spans="1:5" ht="12.75">
      <c r="A802" s="32"/>
      <c r="B802" s="17" t="s">
        <v>171</v>
      </c>
      <c r="C802" s="18">
        <f>SUM(C806)</f>
        <v>106197.95</v>
      </c>
      <c r="D802" s="18">
        <f>SUM(D806)</f>
        <v>0</v>
      </c>
      <c r="E802" s="146">
        <f t="shared" si="57"/>
        <v>0</v>
      </c>
    </row>
    <row r="803" spans="1:5" ht="12.75">
      <c r="A803" s="34">
        <v>4210</v>
      </c>
      <c r="B803" s="63" t="s">
        <v>7</v>
      </c>
      <c r="C803" s="9">
        <v>68300</v>
      </c>
      <c r="D803" s="9">
        <v>0</v>
      </c>
      <c r="E803" s="199">
        <f t="shared" si="57"/>
        <v>0</v>
      </c>
    </row>
    <row r="804" spans="1:5" ht="12.75">
      <c r="A804" s="34">
        <v>4220</v>
      </c>
      <c r="B804" s="63" t="s">
        <v>30</v>
      </c>
      <c r="C804" s="9">
        <v>400</v>
      </c>
      <c r="D804" s="9">
        <v>0</v>
      </c>
      <c r="E804" s="199">
        <f t="shared" si="57"/>
        <v>0</v>
      </c>
    </row>
    <row r="805" spans="1:5" s="20" customFormat="1" ht="12.75">
      <c r="A805" s="30">
        <v>4300</v>
      </c>
      <c r="B805" s="63" t="s">
        <v>8</v>
      </c>
      <c r="C805" s="9">
        <v>2000</v>
      </c>
      <c r="D805" s="9">
        <v>0</v>
      </c>
      <c r="E805" s="199">
        <f t="shared" si="57"/>
        <v>0</v>
      </c>
    </row>
    <row r="806" spans="1:5" s="20" customFormat="1" ht="25.5">
      <c r="A806" s="30">
        <v>6050</v>
      </c>
      <c r="B806" s="63" t="s">
        <v>1</v>
      </c>
      <c r="C806" s="9">
        <v>106197.95</v>
      </c>
      <c r="D806" s="9">
        <v>0</v>
      </c>
      <c r="E806" s="199">
        <f t="shared" si="57"/>
        <v>0</v>
      </c>
    </row>
    <row r="807" spans="1:5" s="20" customFormat="1" ht="12.75">
      <c r="A807" s="131" t="s">
        <v>127</v>
      </c>
      <c r="B807" s="103" t="s">
        <v>40</v>
      </c>
      <c r="C807" s="104">
        <f>SUM(C808:C809)</f>
        <v>318877.56</v>
      </c>
      <c r="D807" s="104">
        <f>SUM(D808:D809)</f>
        <v>94265.4</v>
      </c>
      <c r="E807" s="145">
        <f t="shared" si="56"/>
        <v>0.2956162860754454</v>
      </c>
    </row>
    <row r="808" spans="1:5" s="20" customFormat="1" ht="12.75">
      <c r="A808" s="76" t="s">
        <v>168</v>
      </c>
      <c r="B808" s="65" t="s">
        <v>170</v>
      </c>
      <c r="C808" s="81">
        <f>SUM(C810:C825)</f>
        <v>278877.56</v>
      </c>
      <c r="D808" s="81">
        <f>SUM(D810:D825)</f>
        <v>94265.4</v>
      </c>
      <c r="E808" s="146">
        <f t="shared" si="56"/>
        <v>0.33801715706347973</v>
      </c>
    </row>
    <row r="809" spans="1:5" ht="12.75">
      <c r="A809" s="32"/>
      <c r="B809" s="17" t="s">
        <v>171</v>
      </c>
      <c r="C809" s="18">
        <f>SUM(C826)</f>
        <v>40000</v>
      </c>
      <c r="D809" s="18">
        <f>SUM(D826)</f>
        <v>0</v>
      </c>
      <c r="E809" s="199">
        <f t="shared" si="56"/>
        <v>0</v>
      </c>
    </row>
    <row r="810" spans="1:5" ht="25.5">
      <c r="A810" s="33">
        <v>4010</v>
      </c>
      <c r="B810" s="6" t="s">
        <v>3</v>
      </c>
      <c r="C810" s="7">
        <v>2629.69</v>
      </c>
      <c r="D810" s="7">
        <v>1110.81</v>
      </c>
      <c r="E810" s="199">
        <f t="shared" si="56"/>
        <v>0.4224110066205522</v>
      </c>
    </row>
    <row r="811" spans="1:5" ht="25.5">
      <c r="A811" s="33">
        <v>4017</v>
      </c>
      <c r="B811" s="6" t="s">
        <v>3</v>
      </c>
      <c r="C811" s="7">
        <v>14901.59</v>
      </c>
      <c r="D811" s="7">
        <v>6294.57</v>
      </c>
      <c r="E811" s="199">
        <f t="shared" si="56"/>
        <v>0.42240928652580023</v>
      </c>
    </row>
    <row r="812" spans="1:5" ht="12.75">
      <c r="A812" s="33">
        <v>4110</v>
      </c>
      <c r="B812" s="6" t="s">
        <v>4</v>
      </c>
      <c r="C812" s="7">
        <v>473.5</v>
      </c>
      <c r="D812" s="7">
        <v>189.25</v>
      </c>
      <c r="E812" s="199">
        <f aca="true" t="shared" si="58" ref="E812:E826">D812/C812</f>
        <v>0.3996832101372756</v>
      </c>
    </row>
    <row r="813" spans="1:5" ht="12.75">
      <c r="A813" s="33">
        <v>4117</v>
      </c>
      <c r="B813" s="6" t="s">
        <v>4</v>
      </c>
      <c r="C813" s="7">
        <v>2683.11</v>
      </c>
      <c r="D813" s="7">
        <v>1072.46</v>
      </c>
      <c r="E813" s="199">
        <f t="shared" si="58"/>
        <v>0.39970780176735204</v>
      </c>
    </row>
    <row r="814" spans="1:5" ht="12.75">
      <c r="A814" s="33">
        <v>4120</v>
      </c>
      <c r="B814" s="6" t="s">
        <v>5</v>
      </c>
      <c r="C814" s="7">
        <v>65.7</v>
      </c>
      <c r="D814" s="7">
        <v>26.66</v>
      </c>
      <c r="E814" s="199">
        <f t="shared" si="58"/>
        <v>0.40578386605783867</v>
      </c>
    </row>
    <row r="815" spans="1:5" ht="12.75">
      <c r="A815" s="33">
        <v>4127</v>
      </c>
      <c r="B815" s="6" t="s">
        <v>5</v>
      </c>
      <c r="C815" s="7">
        <v>372.41</v>
      </c>
      <c r="D815" s="7">
        <v>150.98</v>
      </c>
      <c r="E815" s="199">
        <f t="shared" si="58"/>
        <v>0.4054133884696973</v>
      </c>
    </row>
    <row r="816" spans="1:5" ht="12.75">
      <c r="A816" s="33">
        <v>4170</v>
      </c>
      <c r="B816" s="6" t="s">
        <v>177</v>
      </c>
      <c r="C816" s="7">
        <v>11748</v>
      </c>
      <c r="D816" s="7">
        <v>5403</v>
      </c>
      <c r="E816" s="199">
        <f t="shared" si="58"/>
        <v>0.4599080694586313</v>
      </c>
    </row>
    <row r="817" spans="1:5" ht="12.75">
      <c r="A817" s="33">
        <v>4177</v>
      </c>
      <c r="B817" s="6" t="s">
        <v>177</v>
      </c>
      <c r="C817" s="7">
        <v>66572</v>
      </c>
      <c r="D817" s="7">
        <v>30617</v>
      </c>
      <c r="E817" s="199">
        <f t="shared" si="58"/>
        <v>0.4599080694586313</v>
      </c>
    </row>
    <row r="818" spans="1:5" ht="12.75">
      <c r="A818" s="33">
        <v>4210</v>
      </c>
      <c r="B818" s="6" t="s">
        <v>7</v>
      </c>
      <c r="C818" s="7">
        <v>425.67</v>
      </c>
      <c r="D818" s="7">
        <v>64.08</v>
      </c>
      <c r="E818" s="199">
        <f t="shared" si="58"/>
        <v>0.15053915004581012</v>
      </c>
    </row>
    <row r="819" spans="1:5" ht="12.75">
      <c r="A819" s="33">
        <v>4217</v>
      </c>
      <c r="B819" s="6" t="s">
        <v>7</v>
      </c>
      <c r="C819" s="7">
        <v>2412.03</v>
      </c>
      <c r="D819" s="7">
        <v>363.12</v>
      </c>
      <c r="E819" s="199">
        <f t="shared" si="58"/>
        <v>0.15054539122647728</v>
      </c>
    </row>
    <row r="820" spans="1:5" ht="12.75">
      <c r="A820" s="33">
        <v>4220</v>
      </c>
      <c r="B820" s="63" t="s">
        <v>30</v>
      </c>
      <c r="C820" s="7">
        <v>585.06</v>
      </c>
      <c r="D820" s="7">
        <v>86.68</v>
      </c>
      <c r="E820" s="199">
        <f t="shared" si="58"/>
        <v>0.1481557447099443</v>
      </c>
    </row>
    <row r="821" spans="1:5" ht="12.75">
      <c r="A821" s="33">
        <v>4227</v>
      </c>
      <c r="B821" s="63" t="s">
        <v>30</v>
      </c>
      <c r="C821" s="7">
        <v>3315.29</v>
      </c>
      <c r="D821" s="7">
        <v>491.19</v>
      </c>
      <c r="E821" s="199">
        <f t="shared" si="58"/>
        <v>0.14815898458355076</v>
      </c>
    </row>
    <row r="822" spans="1:5" ht="12.75">
      <c r="A822" s="33">
        <v>4300</v>
      </c>
      <c r="B822" s="6" t="s">
        <v>8</v>
      </c>
      <c r="C822" s="7">
        <v>25870.13</v>
      </c>
      <c r="D822" s="7">
        <v>7256.53</v>
      </c>
      <c r="E822" s="199">
        <f t="shared" si="58"/>
        <v>0.280498397186253</v>
      </c>
    </row>
    <row r="823" spans="1:5" ht="12.75">
      <c r="A823" s="33">
        <v>4307</v>
      </c>
      <c r="B823" s="6" t="s">
        <v>8</v>
      </c>
      <c r="C823" s="7">
        <v>146597.38</v>
      </c>
      <c r="D823" s="7">
        <v>41120.35</v>
      </c>
      <c r="E823" s="199">
        <f t="shared" si="58"/>
        <v>0.2804985327841466</v>
      </c>
    </row>
    <row r="824" spans="1:5" ht="25.5">
      <c r="A824" s="33">
        <v>4710</v>
      </c>
      <c r="B824" s="63" t="s">
        <v>340</v>
      </c>
      <c r="C824" s="7">
        <v>33.9</v>
      </c>
      <c r="D824" s="7">
        <v>2.82</v>
      </c>
      <c r="E824" s="199">
        <f t="shared" si="58"/>
        <v>0.0831858407079646</v>
      </c>
    </row>
    <row r="825" spans="1:5" ht="25.5">
      <c r="A825" s="33">
        <v>4717</v>
      </c>
      <c r="B825" s="63" t="s">
        <v>340</v>
      </c>
      <c r="C825" s="7">
        <v>192.1</v>
      </c>
      <c r="D825" s="7">
        <v>15.9</v>
      </c>
      <c r="E825" s="199">
        <f t="shared" si="58"/>
        <v>0.0827693909422176</v>
      </c>
    </row>
    <row r="826" spans="1:5" ht="25.5">
      <c r="A826" s="33">
        <v>6050</v>
      </c>
      <c r="B826" s="63" t="s">
        <v>1</v>
      </c>
      <c r="C826" s="7">
        <v>40000</v>
      </c>
      <c r="D826" s="7">
        <v>0</v>
      </c>
      <c r="E826" s="199">
        <f t="shared" si="58"/>
        <v>0</v>
      </c>
    </row>
    <row r="827" spans="1:5" s="20" customFormat="1" ht="25.5">
      <c r="A827" s="129" t="s">
        <v>128</v>
      </c>
      <c r="B827" s="99" t="s">
        <v>129</v>
      </c>
      <c r="C827" s="100">
        <f>SUM(C829,C856,C859,C842,C853)</f>
        <v>2822953</v>
      </c>
      <c r="D827" s="100">
        <f>SUM(D829,D856,D859,D842,D853)</f>
        <v>1161207.67</v>
      </c>
      <c r="E827" s="140">
        <f>D827/C827</f>
        <v>0.4113450241644122</v>
      </c>
    </row>
    <row r="828" spans="1:5" s="3" customFormat="1" ht="12.75">
      <c r="A828" s="76" t="s">
        <v>168</v>
      </c>
      <c r="B828" s="65" t="s">
        <v>170</v>
      </c>
      <c r="C828" s="81">
        <f>SUM(C830,C857,C860,C843,C854)</f>
        <v>2822953</v>
      </c>
      <c r="D828" s="81">
        <f>SUM(D830,D857,D860,D843,D854)</f>
        <v>1161207.67</v>
      </c>
      <c r="E828" s="146">
        <f>D828/C828</f>
        <v>0.4113450241644122</v>
      </c>
    </row>
    <row r="829" spans="1:5" s="20" customFormat="1" ht="12.75">
      <c r="A829" s="131" t="s">
        <v>130</v>
      </c>
      <c r="B829" s="103" t="s">
        <v>131</v>
      </c>
      <c r="C829" s="104">
        <f>SUM(C830)</f>
        <v>1856958</v>
      </c>
      <c r="D829" s="104">
        <f>SUM(D830)</f>
        <v>759312.4400000001</v>
      </c>
      <c r="E829" s="145">
        <f>D829/C829</f>
        <v>0.40890124601633426</v>
      </c>
    </row>
    <row r="830" spans="1:5" ht="12.75">
      <c r="A830" s="76" t="s">
        <v>168</v>
      </c>
      <c r="B830" s="65" t="s">
        <v>170</v>
      </c>
      <c r="C830" s="81">
        <f>SUM(C833:C841)</f>
        <v>1856958</v>
      </c>
      <c r="D830" s="81">
        <f>SUM(D833:D841)</f>
        <v>759312.4400000001</v>
      </c>
      <c r="E830" s="146">
        <f>D830/C830</f>
        <v>0.40890124601633426</v>
      </c>
    </row>
    <row r="831" spans="1:5" s="16" customFormat="1" ht="25.5">
      <c r="A831" s="32"/>
      <c r="B831" s="56" t="s">
        <v>226</v>
      </c>
      <c r="C831" s="67">
        <f>SUM(C834:C837)</f>
        <v>1709337</v>
      </c>
      <c r="D831" s="67">
        <f>SUM(D834:D837)</f>
        <v>692938.0499999999</v>
      </c>
      <c r="E831" s="146">
        <f aca="true" t="shared" si="59" ref="E831:E841">D831/C831</f>
        <v>0.4053841050652972</v>
      </c>
    </row>
    <row r="832" spans="1:5" s="16" customFormat="1" ht="25.5">
      <c r="A832" s="32"/>
      <c r="B832" s="56" t="s">
        <v>225</v>
      </c>
      <c r="C832" s="67">
        <f>C830-C831</f>
        <v>147621</v>
      </c>
      <c r="D832" s="67">
        <f>D830-D831</f>
        <v>66374.39000000013</v>
      </c>
      <c r="E832" s="146">
        <f t="shared" si="59"/>
        <v>0.4496270178362166</v>
      </c>
    </row>
    <row r="833" spans="1:5" ht="25.5">
      <c r="A833" s="33">
        <v>3020</v>
      </c>
      <c r="B833" s="6" t="s">
        <v>2</v>
      </c>
      <c r="C833" s="7">
        <v>21160</v>
      </c>
      <c r="D833" s="7">
        <v>8084.11</v>
      </c>
      <c r="E833" s="146">
        <f t="shared" si="59"/>
        <v>0.382046786389414</v>
      </c>
    </row>
    <row r="834" spans="1:5" ht="25.5">
      <c r="A834" s="33">
        <v>4010</v>
      </c>
      <c r="B834" s="6" t="s">
        <v>3</v>
      </c>
      <c r="C834" s="7">
        <v>1360010</v>
      </c>
      <c r="D834" s="7">
        <v>516441.82</v>
      </c>
      <c r="E834" s="146">
        <f t="shared" si="59"/>
        <v>0.3797338401923515</v>
      </c>
    </row>
    <row r="835" spans="1:5" ht="12.75">
      <c r="A835" s="33">
        <v>4040</v>
      </c>
      <c r="B835" s="6" t="s">
        <v>18</v>
      </c>
      <c r="C835" s="7">
        <v>76548</v>
      </c>
      <c r="D835" s="7">
        <v>76523.65</v>
      </c>
      <c r="E835" s="146">
        <f t="shared" si="59"/>
        <v>0.9996818989392277</v>
      </c>
    </row>
    <row r="836" spans="1:5" ht="12.75">
      <c r="A836" s="33">
        <v>4110</v>
      </c>
      <c r="B836" s="6" t="s">
        <v>4</v>
      </c>
      <c r="C836" s="7">
        <v>239530</v>
      </c>
      <c r="D836" s="7">
        <v>90883.58</v>
      </c>
      <c r="E836" s="146">
        <f t="shared" si="59"/>
        <v>0.37942462322047343</v>
      </c>
    </row>
    <row r="837" spans="1:5" ht="12.75">
      <c r="A837" s="33">
        <v>4120</v>
      </c>
      <c r="B837" s="6" t="s">
        <v>5</v>
      </c>
      <c r="C837" s="7">
        <v>33249</v>
      </c>
      <c r="D837" s="7">
        <v>9089</v>
      </c>
      <c r="E837" s="146">
        <f t="shared" si="59"/>
        <v>0.27336160486029654</v>
      </c>
    </row>
    <row r="838" spans="1:5" ht="12.75">
      <c r="A838" s="33">
        <v>4210</v>
      </c>
      <c r="B838" s="6" t="s">
        <v>7</v>
      </c>
      <c r="C838" s="7">
        <v>17500</v>
      </c>
      <c r="D838" s="7">
        <v>4798.21</v>
      </c>
      <c r="E838" s="146">
        <f t="shared" si="59"/>
        <v>0.2741834285714286</v>
      </c>
    </row>
    <row r="839" spans="1:5" ht="25.5">
      <c r="A839" s="33">
        <v>4240</v>
      </c>
      <c r="B839" s="6" t="s">
        <v>20</v>
      </c>
      <c r="C839" s="7">
        <v>17800</v>
      </c>
      <c r="D839" s="7">
        <v>2228.75</v>
      </c>
      <c r="E839" s="146">
        <f t="shared" si="59"/>
        <v>0.12521067415730336</v>
      </c>
    </row>
    <row r="840" spans="1:5" ht="28.5" customHeight="1">
      <c r="A840" s="33">
        <v>4440</v>
      </c>
      <c r="B840" s="6" t="s">
        <v>24</v>
      </c>
      <c r="C840" s="7">
        <v>73651</v>
      </c>
      <c r="D840" s="7">
        <v>51055.65</v>
      </c>
      <c r="E840" s="146">
        <f t="shared" si="59"/>
        <v>0.6932105470394156</v>
      </c>
    </row>
    <row r="841" spans="1:5" ht="25.5">
      <c r="A841" s="33">
        <v>4710</v>
      </c>
      <c r="B841" s="63" t="s">
        <v>340</v>
      </c>
      <c r="C841" s="7">
        <v>17510</v>
      </c>
      <c r="D841" s="7">
        <v>207.67</v>
      </c>
      <c r="E841" s="199">
        <f t="shared" si="59"/>
        <v>0.011860079954311821</v>
      </c>
    </row>
    <row r="842" spans="1:5" ht="25.5">
      <c r="A842" s="131" t="s">
        <v>190</v>
      </c>
      <c r="B842" s="103" t="s">
        <v>129</v>
      </c>
      <c r="C842" s="104">
        <f>SUM(C843)</f>
        <v>603295</v>
      </c>
      <c r="D842" s="104">
        <f>SUM(D843)</f>
        <v>281508.24</v>
      </c>
      <c r="E842" s="145">
        <f>D842/C842</f>
        <v>0.4666178900869392</v>
      </c>
    </row>
    <row r="843" spans="1:5" ht="12.75">
      <c r="A843" s="76" t="s">
        <v>168</v>
      </c>
      <c r="B843" s="65" t="s">
        <v>170</v>
      </c>
      <c r="C843" s="81">
        <f>SUM(C844:C852)</f>
        <v>603295</v>
      </c>
      <c r="D843" s="81">
        <f>SUM(D844:D852)</f>
        <v>281508.24</v>
      </c>
      <c r="E843" s="146">
        <f>D843/C843</f>
        <v>0.4666178900869392</v>
      </c>
    </row>
    <row r="844" spans="1:5" ht="38.25">
      <c r="A844" s="36">
        <v>2540</v>
      </c>
      <c r="B844" s="57" t="s">
        <v>28</v>
      </c>
      <c r="C844" s="119">
        <v>11960</v>
      </c>
      <c r="D844" s="119">
        <v>2605.3</v>
      </c>
      <c r="E844" s="146">
        <f aca="true" t="shared" si="60" ref="E844:E855">D844/C844</f>
        <v>0.21783444816053513</v>
      </c>
    </row>
    <row r="845" spans="1:5" ht="76.5">
      <c r="A845" s="36">
        <v>2590</v>
      </c>
      <c r="B845" s="57" t="s">
        <v>237</v>
      </c>
      <c r="C845" s="119">
        <v>32450</v>
      </c>
      <c r="D845" s="119">
        <v>13486.37</v>
      </c>
      <c r="E845" s="146">
        <f t="shared" si="60"/>
        <v>0.41560462249614794</v>
      </c>
    </row>
    <row r="846" spans="1:5" ht="25.5">
      <c r="A846" s="30">
        <v>3020</v>
      </c>
      <c r="B846" s="6" t="s">
        <v>2</v>
      </c>
      <c r="C846" s="70">
        <v>2800</v>
      </c>
      <c r="D846" s="70">
        <v>548.18</v>
      </c>
      <c r="E846" s="146">
        <f t="shared" si="60"/>
        <v>0.1957785714285714</v>
      </c>
    </row>
    <row r="847" spans="1:5" ht="25.5">
      <c r="A847" s="33">
        <v>4010</v>
      </c>
      <c r="B847" s="6" t="s">
        <v>3</v>
      </c>
      <c r="C847" s="7">
        <v>420850</v>
      </c>
      <c r="D847" s="7">
        <v>195839.91</v>
      </c>
      <c r="E847" s="146">
        <f t="shared" si="60"/>
        <v>0.46534373292146847</v>
      </c>
    </row>
    <row r="848" spans="1:5" ht="12.75">
      <c r="A848" s="33">
        <v>4040</v>
      </c>
      <c r="B848" s="6" t="s">
        <v>186</v>
      </c>
      <c r="C848" s="7">
        <v>22055</v>
      </c>
      <c r="D848" s="7">
        <v>22044.4</v>
      </c>
      <c r="E848" s="146">
        <f t="shared" si="60"/>
        <v>0.9995193833597824</v>
      </c>
    </row>
    <row r="849" spans="1:5" ht="12.75">
      <c r="A849" s="33">
        <v>4110</v>
      </c>
      <c r="B849" s="6" t="s">
        <v>4</v>
      </c>
      <c r="C849" s="7">
        <v>77568</v>
      </c>
      <c r="D849" s="7">
        <v>31665.7</v>
      </c>
      <c r="E849" s="146">
        <f t="shared" si="60"/>
        <v>0.40823148721122116</v>
      </c>
    </row>
    <row r="850" spans="1:5" s="3" customFormat="1" ht="12.75">
      <c r="A850" s="33">
        <v>4120</v>
      </c>
      <c r="B850" s="6" t="s">
        <v>5</v>
      </c>
      <c r="C850" s="7">
        <v>11360</v>
      </c>
      <c r="D850" s="7">
        <v>4319.18</v>
      </c>
      <c r="E850" s="146">
        <f t="shared" si="60"/>
        <v>0.38020950704225354</v>
      </c>
    </row>
    <row r="851" spans="1:5" s="3" customFormat="1" ht="25.5">
      <c r="A851" s="33">
        <v>4440</v>
      </c>
      <c r="B851" s="6" t="s">
        <v>187</v>
      </c>
      <c r="C851" s="7">
        <v>17667</v>
      </c>
      <c r="D851" s="7">
        <v>10999.2</v>
      </c>
      <c r="E851" s="146">
        <f t="shared" si="60"/>
        <v>0.622584479538122</v>
      </c>
    </row>
    <row r="852" spans="1:5" ht="25.5">
      <c r="A852" s="33">
        <v>4710</v>
      </c>
      <c r="B852" s="63" t="s">
        <v>340</v>
      </c>
      <c r="C852" s="7">
        <v>6585</v>
      </c>
      <c r="D852" s="7">
        <v>0</v>
      </c>
      <c r="E852" s="199">
        <f t="shared" si="60"/>
        <v>0</v>
      </c>
    </row>
    <row r="853" spans="1:5" s="20" customFormat="1" ht="51">
      <c r="A853" s="131" t="s">
        <v>348</v>
      </c>
      <c r="B853" s="103" t="s">
        <v>349</v>
      </c>
      <c r="C853" s="104">
        <f>SUM(C854)</f>
        <v>50000</v>
      </c>
      <c r="D853" s="104">
        <f>SUM(D854)</f>
        <v>0</v>
      </c>
      <c r="E853" s="145">
        <f t="shared" si="60"/>
        <v>0</v>
      </c>
    </row>
    <row r="854" spans="1:5" ht="12.75">
      <c r="A854" s="76" t="s">
        <v>168</v>
      </c>
      <c r="B854" s="65" t="s">
        <v>170</v>
      </c>
      <c r="C854" s="81">
        <f>SUM(C855:C855)</f>
        <v>50000</v>
      </c>
      <c r="D854" s="81">
        <f>SUM(D855:D855)</f>
        <v>0</v>
      </c>
      <c r="E854" s="146">
        <f t="shared" si="60"/>
        <v>0</v>
      </c>
    </row>
    <row r="855" spans="1:5" ht="12.75">
      <c r="A855" s="33">
        <v>4300</v>
      </c>
      <c r="B855" s="63" t="s">
        <v>8</v>
      </c>
      <c r="C855" s="7">
        <v>50000</v>
      </c>
      <c r="D855" s="7">
        <v>0</v>
      </c>
      <c r="E855" s="146">
        <f t="shared" si="60"/>
        <v>0</v>
      </c>
    </row>
    <row r="856" spans="1:5" s="20" customFormat="1" ht="25.5">
      <c r="A856" s="131" t="s">
        <v>132</v>
      </c>
      <c r="B856" s="103" t="s">
        <v>268</v>
      </c>
      <c r="C856" s="104">
        <f>SUM(C857)</f>
        <v>162700</v>
      </c>
      <c r="D856" s="104">
        <f>SUM(D857)</f>
        <v>69206.99</v>
      </c>
      <c r="E856" s="145">
        <f aca="true" t="shared" si="61" ref="E856:E861">D856/C856</f>
        <v>0.42536564228641677</v>
      </c>
    </row>
    <row r="857" spans="1:5" ht="12.75">
      <c r="A857" s="76" t="s">
        <v>168</v>
      </c>
      <c r="B857" s="65" t="s">
        <v>170</v>
      </c>
      <c r="C857" s="81">
        <f>SUM(C858:C858)</f>
        <v>162700</v>
      </c>
      <c r="D857" s="81">
        <f>SUM(D858:D858)</f>
        <v>69206.99</v>
      </c>
      <c r="E857" s="146">
        <f t="shared" si="61"/>
        <v>0.42536564228641677</v>
      </c>
    </row>
    <row r="858" spans="1:5" ht="12.75">
      <c r="A858" s="33">
        <v>3260</v>
      </c>
      <c r="B858" s="8" t="s">
        <v>222</v>
      </c>
      <c r="C858" s="7">
        <v>162700</v>
      </c>
      <c r="D858" s="7">
        <v>69206.99</v>
      </c>
      <c r="E858" s="146">
        <f t="shared" si="61"/>
        <v>0.42536564228641677</v>
      </c>
    </row>
    <row r="859" spans="1:5" ht="25.5">
      <c r="A859" s="131" t="s">
        <v>280</v>
      </c>
      <c r="B859" s="103" t="s">
        <v>281</v>
      </c>
      <c r="C859" s="104">
        <f>SUM(C860)</f>
        <v>150000</v>
      </c>
      <c r="D859" s="104">
        <f>SUM(D860)</f>
        <v>51180</v>
      </c>
      <c r="E859" s="145">
        <f t="shared" si="61"/>
        <v>0.3412</v>
      </c>
    </row>
    <row r="860" spans="1:5" ht="12.75">
      <c r="A860" s="76" t="s">
        <v>168</v>
      </c>
      <c r="B860" s="65" t="s">
        <v>170</v>
      </c>
      <c r="C860" s="81">
        <f>SUM(C861:C861)</f>
        <v>150000</v>
      </c>
      <c r="D860" s="81">
        <f>SUM(D861:D861)</f>
        <v>51180</v>
      </c>
      <c r="E860" s="146">
        <f t="shared" si="61"/>
        <v>0.3412</v>
      </c>
    </row>
    <row r="861" spans="1:5" ht="13.5" thickBot="1">
      <c r="A861" s="33">
        <v>3240</v>
      </c>
      <c r="B861" s="63" t="s">
        <v>29</v>
      </c>
      <c r="C861" s="7">
        <v>150000</v>
      </c>
      <c r="D861" s="7">
        <v>51180</v>
      </c>
      <c r="E861" s="146">
        <f t="shared" si="61"/>
        <v>0.3412</v>
      </c>
    </row>
    <row r="862" spans="1:5" s="20" customFormat="1" ht="13.5" thickBot="1">
      <c r="A862" s="162" t="s">
        <v>282</v>
      </c>
      <c r="B862" s="163" t="s">
        <v>283</v>
      </c>
      <c r="C862" s="164">
        <f>SUM(C863:C864)</f>
        <v>83899617.60999998</v>
      </c>
      <c r="D862" s="164">
        <f>SUM(D863:D864)</f>
        <v>39051189.16000001</v>
      </c>
      <c r="E862" s="195">
        <f aca="true" t="shared" si="62" ref="E862:E867">D862/C862</f>
        <v>0.46545133663810057</v>
      </c>
    </row>
    <row r="863" spans="1:5" s="20" customFormat="1" ht="13.5" thickBot="1">
      <c r="A863" s="165" t="s">
        <v>168</v>
      </c>
      <c r="B863" s="166" t="s">
        <v>170</v>
      </c>
      <c r="C863" s="168">
        <f>SUM(C866,C887,C907,C911,C931,C934,C966,C937,C940)</f>
        <v>75117464.93999998</v>
      </c>
      <c r="D863" s="168">
        <f>SUM(D866,D887,D907,D911,D931,D934,D966,D937,D940)</f>
        <v>36810468.90000001</v>
      </c>
      <c r="E863" s="196">
        <f t="shared" si="62"/>
        <v>0.49003875369599265</v>
      </c>
    </row>
    <row r="864" spans="1:5" s="20" customFormat="1" ht="13.5" thickBot="1">
      <c r="A864" s="32"/>
      <c r="B864" s="17" t="s">
        <v>171</v>
      </c>
      <c r="C864" s="169">
        <f>SUM(C941)</f>
        <v>8782152.67</v>
      </c>
      <c r="D864" s="169">
        <f>SUM(D941)</f>
        <v>2240720.26</v>
      </c>
      <c r="E864" s="196">
        <f t="shared" si="62"/>
        <v>0.2551447628158803</v>
      </c>
    </row>
    <row r="865" spans="1:5" s="20" customFormat="1" ht="13.5" thickBot="1">
      <c r="A865" s="170" t="s">
        <v>284</v>
      </c>
      <c r="B865" s="171" t="s">
        <v>285</v>
      </c>
      <c r="C865" s="172">
        <f>SUM(C866)</f>
        <v>47193000</v>
      </c>
      <c r="D865" s="173">
        <f>SUM(D866)</f>
        <v>23803235.300000004</v>
      </c>
      <c r="E865" s="197">
        <f t="shared" si="62"/>
        <v>0.5043806348399128</v>
      </c>
    </row>
    <row r="866" spans="1:5" s="20" customFormat="1" ht="12.75">
      <c r="A866" s="206" t="s">
        <v>168</v>
      </c>
      <c r="B866" s="207" t="s">
        <v>170</v>
      </c>
      <c r="C866" s="208">
        <f>SUM(C867:C885)</f>
        <v>47193000</v>
      </c>
      <c r="D866" s="208">
        <f>SUM(D867:D885)</f>
        <v>23803235.300000004</v>
      </c>
      <c r="E866" s="209">
        <f t="shared" si="62"/>
        <v>0.5043806348399128</v>
      </c>
    </row>
    <row r="867" spans="1:5" s="20" customFormat="1" ht="89.25">
      <c r="A867" s="62">
        <v>2910</v>
      </c>
      <c r="B867" s="63" t="s">
        <v>212</v>
      </c>
      <c r="C867" s="112">
        <v>50000</v>
      </c>
      <c r="D867" s="112">
        <v>35527.39</v>
      </c>
      <c r="E867" s="199">
        <f t="shared" si="62"/>
        <v>0.7105478</v>
      </c>
    </row>
    <row r="868" spans="1:5" s="20" customFormat="1" ht="25.5">
      <c r="A868" s="62">
        <v>3020</v>
      </c>
      <c r="B868" s="63" t="s">
        <v>2</v>
      </c>
      <c r="C868" s="112">
        <v>100</v>
      </c>
      <c r="D868" s="112">
        <v>0</v>
      </c>
      <c r="E868" s="199">
        <f aca="true" t="shared" si="63" ref="E868:E885">D868/C868</f>
        <v>0</v>
      </c>
    </row>
    <row r="869" spans="1:5" s="20" customFormat="1" ht="12.75">
      <c r="A869" s="62">
        <v>3110</v>
      </c>
      <c r="B869" s="63" t="s">
        <v>31</v>
      </c>
      <c r="C869" s="112">
        <v>46740000</v>
      </c>
      <c r="D869" s="112">
        <v>23565045.92</v>
      </c>
      <c r="E869" s="199">
        <f t="shared" si="63"/>
        <v>0.504172997860505</v>
      </c>
    </row>
    <row r="870" spans="1:5" s="20" customFormat="1" ht="25.5">
      <c r="A870" s="62">
        <v>4010</v>
      </c>
      <c r="B870" s="63" t="s">
        <v>3</v>
      </c>
      <c r="C870" s="112">
        <v>297400</v>
      </c>
      <c r="D870" s="112">
        <v>148981.56</v>
      </c>
      <c r="E870" s="199">
        <f t="shared" si="63"/>
        <v>0.500946738399462</v>
      </c>
    </row>
    <row r="871" spans="1:5" s="20" customFormat="1" ht="12.75">
      <c r="A871" s="62">
        <v>4040</v>
      </c>
      <c r="B871" s="63" t="s">
        <v>186</v>
      </c>
      <c r="C871" s="112">
        <v>19000</v>
      </c>
      <c r="D871" s="112">
        <v>18000.34</v>
      </c>
      <c r="E871" s="199">
        <f t="shared" si="63"/>
        <v>0.9473863157894737</v>
      </c>
    </row>
    <row r="872" spans="1:5" s="20" customFormat="1" ht="12.75">
      <c r="A872" s="62">
        <v>4110</v>
      </c>
      <c r="B872" s="63" t="s">
        <v>4</v>
      </c>
      <c r="C872" s="112">
        <v>48000</v>
      </c>
      <c r="D872" s="112">
        <v>18334.32</v>
      </c>
      <c r="E872" s="199">
        <f t="shared" si="63"/>
        <v>0.381965</v>
      </c>
    </row>
    <row r="873" spans="1:5" s="20" customFormat="1" ht="12.75">
      <c r="A873" s="62">
        <v>4120</v>
      </c>
      <c r="B873" s="63" t="s">
        <v>5</v>
      </c>
      <c r="C873" s="112">
        <v>6800</v>
      </c>
      <c r="D873" s="112">
        <v>2575.53</v>
      </c>
      <c r="E873" s="199">
        <f t="shared" si="63"/>
        <v>0.3787544117647059</v>
      </c>
    </row>
    <row r="874" spans="1:5" s="20" customFormat="1" ht="38.25">
      <c r="A874" s="62">
        <v>4140</v>
      </c>
      <c r="B874" s="63" t="s">
        <v>19</v>
      </c>
      <c r="C874" s="112">
        <v>5000</v>
      </c>
      <c r="D874" s="112">
        <v>1000</v>
      </c>
      <c r="E874" s="199">
        <f t="shared" si="63"/>
        <v>0.2</v>
      </c>
    </row>
    <row r="875" spans="1:5" s="20" customFormat="1" ht="12.75">
      <c r="A875" s="62">
        <v>4210</v>
      </c>
      <c r="B875" s="63" t="s">
        <v>7</v>
      </c>
      <c r="C875" s="112">
        <v>3000</v>
      </c>
      <c r="D875" s="112">
        <v>1500</v>
      </c>
      <c r="E875" s="199">
        <f t="shared" si="63"/>
        <v>0.5</v>
      </c>
    </row>
    <row r="876" spans="1:5" s="20" customFormat="1" ht="12.75">
      <c r="A876" s="62">
        <v>4260</v>
      </c>
      <c r="B876" s="63" t="s">
        <v>13</v>
      </c>
      <c r="C876" s="112">
        <v>1000</v>
      </c>
      <c r="D876" s="112">
        <v>500</v>
      </c>
      <c r="E876" s="199">
        <f t="shared" si="63"/>
        <v>0.5</v>
      </c>
    </row>
    <row r="877" spans="1:5" s="20" customFormat="1" ht="12.75">
      <c r="A877" s="33">
        <v>4270</v>
      </c>
      <c r="B877" s="6" t="s">
        <v>0</v>
      </c>
      <c r="C877" s="7">
        <v>1000</v>
      </c>
      <c r="D877" s="7">
        <v>0</v>
      </c>
      <c r="E877" s="199">
        <f t="shared" si="63"/>
        <v>0</v>
      </c>
    </row>
    <row r="878" spans="1:5" s="20" customFormat="1" ht="12.75">
      <c r="A878" s="33">
        <v>4300</v>
      </c>
      <c r="B878" s="6" t="s">
        <v>8</v>
      </c>
      <c r="C878" s="7">
        <v>3000</v>
      </c>
      <c r="D878" s="7">
        <v>2392.35</v>
      </c>
      <c r="E878" s="199">
        <f t="shared" si="63"/>
        <v>0.79745</v>
      </c>
    </row>
    <row r="879" spans="1:5" s="20" customFormat="1" ht="25.5">
      <c r="A879" s="33">
        <v>4360</v>
      </c>
      <c r="B879" s="63" t="s">
        <v>242</v>
      </c>
      <c r="C879" s="7">
        <v>1000</v>
      </c>
      <c r="D879" s="7">
        <v>500</v>
      </c>
      <c r="E879" s="199">
        <f t="shared" si="63"/>
        <v>0.5</v>
      </c>
    </row>
    <row r="880" spans="1:5" s="20" customFormat="1" ht="12.75">
      <c r="A880" s="62">
        <v>4410</v>
      </c>
      <c r="B880" s="63" t="s">
        <v>16</v>
      </c>
      <c r="C880" s="112">
        <v>200</v>
      </c>
      <c r="D880" s="112">
        <v>64.8</v>
      </c>
      <c r="E880" s="199">
        <f t="shared" si="63"/>
        <v>0.324</v>
      </c>
    </row>
    <row r="881" spans="1:5" s="20" customFormat="1" ht="12.75">
      <c r="A881" s="62">
        <v>4430</v>
      </c>
      <c r="B881" s="63" t="s">
        <v>326</v>
      </c>
      <c r="C881" s="112">
        <v>100</v>
      </c>
      <c r="D881" s="112">
        <v>24.99</v>
      </c>
      <c r="E881" s="199">
        <f t="shared" si="63"/>
        <v>0.24989999999999998</v>
      </c>
    </row>
    <row r="882" spans="1:5" s="20" customFormat="1" ht="25.5">
      <c r="A882" s="62">
        <v>4440</v>
      </c>
      <c r="B882" s="63" t="s">
        <v>24</v>
      </c>
      <c r="C882" s="112">
        <v>9320</v>
      </c>
      <c r="D882" s="112">
        <v>5232</v>
      </c>
      <c r="E882" s="199">
        <f t="shared" si="63"/>
        <v>0.5613733905579399</v>
      </c>
    </row>
    <row r="883" spans="1:5" s="20" customFormat="1" ht="12.75">
      <c r="A883" s="62">
        <v>4580</v>
      </c>
      <c r="B883" s="63" t="s">
        <v>205</v>
      </c>
      <c r="C883" s="112">
        <v>3000</v>
      </c>
      <c r="D883" s="112">
        <v>2359.1</v>
      </c>
      <c r="E883" s="199">
        <f t="shared" si="63"/>
        <v>0.7863666666666667</v>
      </c>
    </row>
    <row r="884" spans="1:5" s="20" customFormat="1" ht="26.25" thickBot="1">
      <c r="A884" s="210">
        <v>4700</v>
      </c>
      <c r="B884" s="64" t="s">
        <v>183</v>
      </c>
      <c r="C884" s="211">
        <v>2000</v>
      </c>
      <c r="D884" s="211">
        <v>1197</v>
      </c>
      <c r="E884" s="199">
        <f t="shared" si="63"/>
        <v>0.5985</v>
      </c>
    </row>
    <row r="885" spans="1:5" ht="25.5">
      <c r="A885" s="33">
        <v>4710</v>
      </c>
      <c r="B885" s="63" t="s">
        <v>340</v>
      </c>
      <c r="C885" s="7">
        <v>3080</v>
      </c>
      <c r="D885" s="7">
        <v>0</v>
      </c>
      <c r="E885" s="199">
        <f t="shared" si="63"/>
        <v>0</v>
      </c>
    </row>
    <row r="886" spans="1:5" s="20" customFormat="1" ht="76.5">
      <c r="A886" s="202" t="s">
        <v>286</v>
      </c>
      <c r="B886" s="203" t="s">
        <v>287</v>
      </c>
      <c r="C886" s="204">
        <f>SUM(C887)</f>
        <v>20960061.41</v>
      </c>
      <c r="D886" s="204">
        <f>SUM(D887)</f>
        <v>10469445.700000001</v>
      </c>
      <c r="E886" s="205">
        <f>D886/C886</f>
        <v>0.4994949916990726</v>
      </c>
    </row>
    <row r="887" spans="1:5" s="20" customFormat="1" ht="12.75">
      <c r="A887" s="76" t="s">
        <v>168</v>
      </c>
      <c r="B887" s="65" t="s">
        <v>170</v>
      </c>
      <c r="C887" s="81">
        <f>SUM(C888:C905)</f>
        <v>20960061.41</v>
      </c>
      <c r="D887" s="81">
        <f>SUM(D888:D905)</f>
        <v>10469445.700000001</v>
      </c>
      <c r="E887" s="146">
        <f>D887/C887</f>
        <v>0.4994949916990726</v>
      </c>
    </row>
    <row r="888" spans="1:5" s="20" customFormat="1" ht="89.25">
      <c r="A888" s="174">
        <v>2910</v>
      </c>
      <c r="B888" s="175" t="s">
        <v>212</v>
      </c>
      <c r="C888" s="176">
        <v>83766.7</v>
      </c>
      <c r="D888" s="177">
        <v>59266.24</v>
      </c>
      <c r="E888" s="198">
        <f>D888/C888</f>
        <v>0.7075155163089868</v>
      </c>
    </row>
    <row r="889" spans="1:5" s="20" customFormat="1" ht="25.5">
      <c r="A889" s="62">
        <v>3020</v>
      </c>
      <c r="B889" s="63" t="s">
        <v>2</v>
      </c>
      <c r="C889" s="178">
        <v>300</v>
      </c>
      <c r="D889" s="179">
        <v>300</v>
      </c>
      <c r="E889" s="198">
        <f aca="true" t="shared" si="64" ref="E889:E905">D889/C889</f>
        <v>1</v>
      </c>
    </row>
    <row r="890" spans="1:5" s="20" customFormat="1" ht="12.75">
      <c r="A890" s="62">
        <v>3110</v>
      </c>
      <c r="B890" s="63" t="s">
        <v>31</v>
      </c>
      <c r="C890" s="178">
        <v>19224500</v>
      </c>
      <c r="D890" s="179">
        <v>9534098.72</v>
      </c>
      <c r="E890" s="198">
        <f t="shared" si="64"/>
        <v>0.49593480818746916</v>
      </c>
    </row>
    <row r="891" spans="1:5" s="20" customFormat="1" ht="25.5">
      <c r="A891" s="62">
        <v>4010</v>
      </c>
      <c r="B891" s="63" t="s">
        <v>3</v>
      </c>
      <c r="C891" s="178">
        <v>474050</v>
      </c>
      <c r="D891" s="179">
        <v>227377.03</v>
      </c>
      <c r="E891" s="198">
        <f t="shared" si="64"/>
        <v>0.47964777977006645</v>
      </c>
    </row>
    <row r="892" spans="1:5" s="20" customFormat="1" ht="12.75">
      <c r="A892" s="180">
        <v>4040</v>
      </c>
      <c r="B892" s="181" t="s">
        <v>18</v>
      </c>
      <c r="C892" s="182">
        <v>29699.87</v>
      </c>
      <c r="D892" s="183">
        <v>29696.57</v>
      </c>
      <c r="E892" s="198">
        <f t="shared" si="64"/>
        <v>0.9998888884025419</v>
      </c>
    </row>
    <row r="893" spans="1:5" s="20" customFormat="1" ht="12.75">
      <c r="A893" s="62">
        <v>4110</v>
      </c>
      <c r="B893" s="63" t="s">
        <v>4</v>
      </c>
      <c r="C893" s="178">
        <v>1019200</v>
      </c>
      <c r="D893" s="179">
        <v>593211.17</v>
      </c>
      <c r="E893" s="198">
        <f t="shared" si="64"/>
        <v>0.5820360773155416</v>
      </c>
    </row>
    <row r="894" spans="1:5" s="20" customFormat="1" ht="12.75">
      <c r="A894" s="62">
        <v>4120</v>
      </c>
      <c r="B894" s="63" t="s">
        <v>5</v>
      </c>
      <c r="C894" s="178">
        <v>7900</v>
      </c>
      <c r="D894" s="179">
        <v>4659.16</v>
      </c>
      <c r="E894" s="198">
        <f t="shared" si="64"/>
        <v>0.589767088607595</v>
      </c>
    </row>
    <row r="895" spans="1:5" s="20" customFormat="1" ht="38.25">
      <c r="A895" s="187">
        <v>4140</v>
      </c>
      <c r="B895" s="186" t="s">
        <v>19</v>
      </c>
      <c r="C895" s="188">
        <v>7000</v>
      </c>
      <c r="D895" s="189">
        <v>1000</v>
      </c>
      <c r="E895" s="198">
        <f t="shared" si="64"/>
        <v>0.14285714285714285</v>
      </c>
    </row>
    <row r="896" spans="1:5" s="20" customFormat="1" ht="12.75">
      <c r="A896" s="180">
        <v>4210</v>
      </c>
      <c r="B896" s="181" t="s">
        <v>7</v>
      </c>
      <c r="C896" s="182">
        <v>5494.84</v>
      </c>
      <c r="D896" s="183">
        <v>1630.14</v>
      </c>
      <c r="E896" s="198">
        <f t="shared" si="64"/>
        <v>0.2966674188875381</v>
      </c>
    </row>
    <row r="897" spans="1:5" s="20" customFormat="1" ht="12.75">
      <c r="A897" s="33">
        <v>4260</v>
      </c>
      <c r="B897" s="6" t="s">
        <v>13</v>
      </c>
      <c r="C897" s="184">
        <v>3000</v>
      </c>
      <c r="D897" s="185">
        <v>500</v>
      </c>
      <c r="E897" s="198">
        <f t="shared" si="64"/>
        <v>0.16666666666666666</v>
      </c>
    </row>
    <row r="898" spans="1:5" s="20" customFormat="1" ht="12.75">
      <c r="A898" s="33">
        <v>4300</v>
      </c>
      <c r="B898" s="6" t="s">
        <v>8</v>
      </c>
      <c r="C898" s="184">
        <v>73100</v>
      </c>
      <c r="D898" s="185">
        <v>5344.01</v>
      </c>
      <c r="E898" s="198">
        <f t="shared" si="64"/>
        <v>0.07310547195622435</v>
      </c>
    </row>
    <row r="899" spans="1:5" s="20" customFormat="1" ht="25.5">
      <c r="A899" s="180">
        <v>4360</v>
      </c>
      <c r="B899" s="186" t="s">
        <v>242</v>
      </c>
      <c r="C899" s="182">
        <v>1000</v>
      </c>
      <c r="D899" s="183">
        <v>500</v>
      </c>
      <c r="E899" s="198">
        <f t="shared" si="64"/>
        <v>0.5</v>
      </c>
    </row>
    <row r="900" spans="1:5" s="20" customFormat="1" ht="12.75">
      <c r="A900" s="62">
        <v>4410</v>
      </c>
      <c r="B900" s="63" t="s">
        <v>16</v>
      </c>
      <c r="C900" s="178">
        <v>500</v>
      </c>
      <c r="D900" s="179">
        <v>0</v>
      </c>
      <c r="E900" s="198">
        <f t="shared" si="64"/>
        <v>0</v>
      </c>
    </row>
    <row r="901" spans="1:5" s="20" customFormat="1" ht="25.5">
      <c r="A901" s="187">
        <v>4440</v>
      </c>
      <c r="B901" s="186" t="s">
        <v>24</v>
      </c>
      <c r="C901" s="188">
        <v>16900</v>
      </c>
      <c r="D901" s="189">
        <v>10077</v>
      </c>
      <c r="E901" s="198">
        <f t="shared" si="64"/>
        <v>0.5962721893491124</v>
      </c>
    </row>
    <row r="902" spans="1:5" s="20" customFormat="1" ht="12.75">
      <c r="A902" s="187">
        <v>4580</v>
      </c>
      <c r="B902" s="186" t="s">
        <v>205</v>
      </c>
      <c r="C902" s="188">
        <v>6000</v>
      </c>
      <c r="D902" s="189">
        <v>1671.45</v>
      </c>
      <c r="E902" s="198">
        <f t="shared" si="64"/>
        <v>0.278575</v>
      </c>
    </row>
    <row r="903" spans="1:5" s="20" customFormat="1" ht="25.5">
      <c r="A903" s="187">
        <v>4610</v>
      </c>
      <c r="B903" s="186" t="s">
        <v>22</v>
      </c>
      <c r="C903" s="188">
        <v>2400</v>
      </c>
      <c r="D903" s="189">
        <v>114.21</v>
      </c>
      <c r="E903" s="198">
        <f t="shared" si="64"/>
        <v>0.0475875</v>
      </c>
    </row>
    <row r="904" spans="1:5" s="20" customFormat="1" ht="25.5">
      <c r="A904" s="62">
        <v>4700</v>
      </c>
      <c r="B904" s="63" t="s">
        <v>25</v>
      </c>
      <c r="C904" s="178">
        <v>1500</v>
      </c>
      <c r="D904" s="179">
        <v>0</v>
      </c>
      <c r="E904" s="198">
        <f t="shared" si="64"/>
        <v>0</v>
      </c>
    </row>
    <row r="905" spans="1:5" ht="25.5">
      <c r="A905" s="33">
        <v>4710</v>
      </c>
      <c r="B905" s="63" t="s">
        <v>340</v>
      </c>
      <c r="C905" s="7">
        <v>3750</v>
      </c>
      <c r="D905" s="7">
        <v>0</v>
      </c>
      <c r="E905" s="199">
        <f t="shared" si="64"/>
        <v>0</v>
      </c>
    </row>
    <row r="906" spans="1:5" s="20" customFormat="1" ht="13.5" thickBot="1">
      <c r="A906" s="190" t="s">
        <v>288</v>
      </c>
      <c r="B906" s="191" t="s">
        <v>289</v>
      </c>
      <c r="C906" s="192">
        <f>SUM(C907)</f>
        <v>51086.57</v>
      </c>
      <c r="D906" s="192">
        <f>SUM(D907)</f>
        <v>17981.05</v>
      </c>
      <c r="E906" s="200">
        <f aca="true" t="shared" si="65" ref="E906:E915">D906/C906</f>
        <v>0.35197215236802937</v>
      </c>
    </row>
    <row r="907" spans="1:5" s="20" customFormat="1" ht="12.75">
      <c r="A907" s="165" t="s">
        <v>168</v>
      </c>
      <c r="B907" s="166" t="s">
        <v>170</v>
      </c>
      <c r="C907" s="167">
        <f>SUM(C908:C909)</f>
        <v>51086.57</v>
      </c>
      <c r="D907" s="167">
        <f>SUM(D908:D909)</f>
        <v>17981.05</v>
      </c>
      <c r="E907" s="196">
        <f t="shared" si="65"/>
        <v>0.35197215236802937</v>
      </c>
    </row>
    <row r="908" spans="1:5" s="20" customFormat="1" ht="25.5">
      <c r="A908" s="33">
        <v>3030</v>
      </c>
      <c r="B908" s="6" t="s">
        <v>14</v>
      </c>
      <c r="C908" s="184">
        <v>45086.57</v>
      </c>
      <c r="D908" s="185">
        <v>17597.05</v>
      </c>
      <c r="E908" s="147">
        <f t="shared" si="65"/>
        <v>0.3902947152555628</v>
      </c>
    </row>
    <row r="909" spans="1:5" s="20" customFormat="1" ht="12.75">
      <c r="A909" s="33">
        <v>4300</v>
      </c>
      <c r="B909" s="6" t="s">
        <v>8</v>
      </c>
      <c r="C909" s="7">
        <v>6000</v>
      </c>
      <c r="D909" s="185">
        <v>384</v>
      </c>
      <c r="E909" s="147">
        <f t="shared" si="65"/>
        <v>0.064</v>
      </c>
    </row>
    <row r="910" spans="1:5" s="20" customFormat="1" ht="13.5" thickBot="1">
      <c r="A910" s="190" t="s">
        <v>290</v>
      </c>
      <c r="B910" s="191" t="s">
        <v>291</v>
      </c>
      <c r="C910" s="192">
        <f>SUM(C911)</f>
        <v>1810674.08</v>
      </c>
      <c r="D910" s="192">
        <f>SUM(D911)</f>
        <v>88499.23999999999</v>
      </c>
      <c r="E910" s="200">
        <f t="shared" si="65"/>
        <v>0.0488764051893867</v>
      </c>
    </row>
    <row r="911" spans="1:5" s="20" customFormat="1" ht="12.75">
      <c r="A911" s="165" t="s">
        <v>168</v>
      </c>
      <c r="B911" s="166" t="s">
        <v>170</v>
      </c>
      <c r="C911" s="167">
        <f>SUM(C912:C929)</f>
        <v>1810674.08</v>
      </c>
      <c r="D911" s="167">
        <f>SUM(D912:D929)</f>
        <v>88499.23999999999</v>
      </c>
      <c r="E911" s="196">
        <f t="shared" si="65"/>
        <v>0.0488764051893867</v>
      </c>
    </row>
    <row r="912" spans="1:5" s="16" customFormat="1" ht="89.25">
      <c r="A912" s="62">
        <v>2360</v>
      </c>
      <c r="B912" s="63" t="s">
        <v>311</v>
      </c>
      <c r="C912" s="112">
        <v>10000</v>
      </c>
      <c r="D912" s="112">
        <v>0</v>
      </c>
      <c r="E912" s="147">
        <f t="shared" si="65"/>
        <v>0</v>
      </c>
    </row>
    <row r="913" spans="1:5" s="16" customFormat="1" ht="89.25">
      <c r="A913" s="62">
        <v>2910</v>
      </c>
      <c r="B913" s="63" t="s">
        <v>299</v>
      </c>
      <c r="C913" s="178">
        <v>600</v>
      </c>
      <c r="D913" s="178">
        <v>600</v>
      </c>
      <c r="E913" s="147">
        <f t="shared" si="65"/>
        <v>1</v>
      </c>
    </row>
    <row r="914" spans="1:5" s="20" customFormat="1" ht="25.5">
      <c r="A914" s="33">
        <v>3020</v>
      </c>
      <c r="B914" s="6" t="s">
        <v>2</v>
      </c>
      <c r="C914" s="184">
        <v>600</v>
      </c>
      <c r="D914" s="185">
        <v>0</v>
      </c>
      <c r="E914" s="147">
        <f t="shared" si="65"/>
        <v>0</v>
      </c>
    </row>
    <row r="915" spans="1:5" s="20" customFormat="1" ht="12.75">
      <c r="A915" s="33">
        <v>3110</v>
      </c>
      <c r="B915" s="6" t="s">
        <v>31</v>
      </c>
      <c r="C915" s="184">
        <v>1611400</v>
      </c>
      <c r="D915" s="185">
        <v>300</v>
      </c>
      <c r="E915" s="147">
        <f t="shared" si="65"/>
        <v>0.00018617351371478217</v>
      </c>
    </row>
    <row r="916" spans="1:5" s="20" customFormat="1" ht="25.5">
      <c r="A916" s="33">
        <v>4010</v>
      </c>
      <c r="B916" s="6" t="s">
        <v>3</v>
      </c>
      <c r="C916" s="184">
        <v>121600</v>
      </c>
      <c r="D916" s="185">
        <v>57220</v>
      </c>
      <c r="E916" s="147">
        <f aca="true" t="shared" si="66" ref="E916:E929">D916/C916</f>
        <v>0.4705592105263158</v>
      </c>
    </row>
    <row r="917" spans="1:5" s="20" customFormat="1" ht="12.75">
      <c r="A917" s="33">
        <v>4040</v>
      </c>
      <c r="B917" s="6" t="s">
        <v>18</v>
      </c>
      <c r="C917" s="184">
        <v>9868.78</v>
      </c>
      <c r="D917" s="185">
        <v>9868.78</v>
      </c>
      <c r="E917" s="147">
        <f t="shared" si="66"/>
        <v>1</v>
      </c>
    </row>
    <row r="918" spans="1:5" s="20" customFormat="1" ht="12.75">
      <c r="A918" s="33">
        <v>4110</v>
      </c>
      <c r="B918" s="6" t="s">
        <v>4</v>
      </c>
      <c r="C918" s="184">
        <v>23200</v>
      </c>
      <c r="D918" s="185">
        <v>11450.47</v>
      </c>
      <c r="E918" s="147">
        <f t="shared" si="66"/>
        <v>0.4935547413793103</v>
      </c>
    </row>
    <row r="919" spans="1:5" s="20" customFormat="1" ht="12.75">
      <c r="A919" s="33">
        <v>4120</v>
      </c>
      <c r="B919" s="6" t="s">
        <v>5</v>
      </c>
      <c r="C919" s="184">
        <v>3050</v>
      </c>
      <c r="D919" s="185">
        <v>1611.42</v>
      </c>
      <c r="E919" s="147">
        <f t="shared" si="66"/>
        <v>0.5283344262295082</v>
      </c>
    </row>
    <row r="920" spans="1:5" s="20" customFormat="1" ht="38.25">
      <c r="A920" s="33">
        <v>4140</v>
      </c>
      <c r="B920" s="6" t="s">
        <v>19</v>
      </c>
      <c r="C920" s="184">
        <v>1000</v>
      </c>
      <c r="D920" s="185">
        <v>0</v>
      </c>
      <c r="E920" s="147">
        <f t="shared" si="66"/>
        <v>0</v>
      </c>
    </row>
    <row r="921" spans="1:5" s="20" customFormat="1" ht="12.75">
      <c r="A921" s="33">
        <v>4210</v>
      </c>
      <c r="B921" s="6" t="s">
        <v>7</v>
      </c>
      <c r="C921" s="184">
        <v>7500</v>
      </c>
      <c r="D921" s="185">
        <v>0</v>
      </c>
      <c r="E921" s="147">
        <f t="shared" si="66"/>
        <v>0</v>
      </c>
    </row>
    <row r="922" spans="1:5" s="20" customFormat="1" ht="12.75">
      <c r="A922" s="33">
        <v>4270</v>
      </c>
      <c r="B922" s="6" t="s">
        <v>0</v>
      </c>
      <c r="C922" s="184">
        <v>500</v>
      </c>
      <c r="D922" s="185">
        <v>500</v>
      </c>
      <c r="E922" s="147">
        <f t="shared" si="66"/>
        <v>1</v>
      </c>
    </row>
    <row r="923" spans="1:5" s="20" customFormat="1" ht="12.75">
      <c r="A923" s="33">
        <v>4300</v>
      </c>
      <c r="B923" s="6" t="s">
        <v>8</v>
      </c>
      <c r="C923" s="7">
        <v>10000</v>
      </c>
      <c r="D923" s="185">
        <v>1789.65</v>
      </c>
      <c r="E923" s="147">
        <f t="shared" si="66"/>
        <v>0.178965</v>
      </c>
    </row>
    <row r="924" spans="1:5" s="20" customFormat="1" ht="25.5">
      <c r="A924" s="33">
        <v>4360</v>
      </c>
      <c r="B924" s="6" t="s">
        <v>242</v>
      </c>
      <c r="C924" s="184">
        <v>1000</v>
      </c>
      <c r="D924" s="185">
        <v>0</v>
      </c>
      <c r="E924" s="147">
        <f t="shared" si="66"/>
        <v>0</v>
      </c>
    </row>
    <row r="925" spans="1:5" s="20" customFormat="1" ht="12.75">
      <c r="A925" s="33">
        <v>4410</v>
      </c>
      <c r="B925" s="63" t="s">
        <v>16</v>
      </c>
      <c r="C925" s="184">
        <v>3710</v>
      </c>
      <c r="D925" s="185">
        <v>309.62</v>
      </c>
      <c r="E925" s="147">
        <f t="shared" si="66"/>
        <v>0.083455525606469</v>
      </c>
    </row>
    <row r="926" spans="1:5" s="20" customFormat="1" ht="25.5">
      <c r="A926" s="33">
        <v>4440</v>
      </c>
      <c r="B926" s="6" t="s">
        <v>24</v>
      </c>
      <c r="C926" s="184">
        <v>4650</v>
      </c>
      <c r="D926" s="185">
        <v>4650</v>
      </c>
      <c r="E926" s="147">
        <f t="shared" si="66"/>
        <v>1</v>
      </c>
    </row>
    <row r="927" spans="1:5" s="20" customFormat="1" ht="12.75">
      <c r="A927" s="33">
        <v>4580</v>
      </c>
      <c r="B927" s="6" t="s">
        <v>327</v>
      </c>
      <c r="C927" s="7">
        <v>145.3</v>
      </c>
      <c r="D927" s="7">
        <v>45.3</v>
      </c>
      <c r="E927" s="147">
        <f t="shared" si="66"/>
        <v>0.31176875430144524</v>
      </c>
    </row>
    <row r="928" spans="1:5" s="20" customFormat="1" ht="26.25" thickBot="1">
      <c r="A928" s="40">
        <v>4700</v>
      </c>
      <c r="B928" s="218" t="s">
        <v>183</v>
      </c>
      <c r="C928" s="48">
        <v>1000</v>
      </c>
      <c r="D928" s="48">
        <v>0</v>
      </c>
      <c r="E928" s="262">
        <f t="shared" si="66"/>
        <v>0</v>
      </c>
    </row>
    <row r="929" spans="1:5" ht="25.5">
      <c r="A929" s="33">
        <v>4710</v>
      </c>
      <c r="B929" s="63" t="s">
        <v>340</v>
      </c>
      <c r="C929" s="7">
        <v>850</v>
      </c>
      <c r="D929" s="7">
        <v>154</v>
      </c>
      <c r="E929" s="199">
        <f t="shared" si="66"/>
        <v>0.1811764705882353</v>
      </c>
    </row>
    <row r="930" spans="1:5" s="20" customFormat="1" ht="13.5" thickBot="1">
      <c r="A930" s="190" t="s">
        <v>292</v>
      </c>
      <c r="B930" s="191" t="s">
        <v>293</v>
      </c>
      <c r="C930" s="193">
        <f>SUM(C931)</f>
        <v>350000</v>
      </c>
      <c r="D930" s="193">
        <f>SUM(D931)</f>
        <v>178432.71</v>
      </c>
      <c r="E930" s="200">
        <f aca="true" t="shared" si="67" ref="E930:E942">D930/C930</f>
        <v>0.5098077428571428</v>
      </c>
    </row>
    <row r="931" spans="1:5" s="20" customFormat="1" ht="12.75">
      <c r="A931" s="165" t="s">
        <v>168</v>
      </c>
      <c r="B931" s="166" t="s">
        <v>170</v>
      </c>
      <c r="C931" s="168">
        <f>SUM(C932)</f>
        <v>350000</v>
      </c>
      <c r="D931" s="168">
        <f>SUM(D932)</f>
        <v>178432.71</v>
      </c>
      <c r="E931" s="196">
        <f t="shared" si="67"/>
        <v>0.5098077428571428</v>
      </c>
    </row>
    <row r="932" spans="1:5" s="20" customFormat="1" ht="38.25">
      <c r="A932" s="62">
        <v>4330</v>
      </c>
      <c r="B932" s="63" t="s">
        <v>33</v>
      </c>
      <c r="C932" s="178">
        <v>350000</v>
      </c>
      <c r="D932" s="179">
        <v>178432.71</v>
      </c>
      <c r="E932" s="199">
        <f t="shared" si="67"/>
        <v>0.5098077428571428</v>
      </c>
    </row>
    <row r="933" spans="1:5" s="20" customFormat="1" ht="26.25" thickBot="1">
      <c r="A933" s="190" t="s">
        <v>294</v>
      </c>
      <c r="B933" s="191" t="s">
        <v>295</v>
      </c>
      <c r="C933" s="193">
        <f>SUM(C934)</f>
        <v>530000</v>
      </c>
      <c r="D933" s="193">
        <f>SUM(D934)</f>
        <v>186180.28</v>
      </c>
      <c r="E933" s="200">
        <f t="shared" si="67"/>
        <v>0.3512835471698113</v>
      </c>
    </row>
    <row r="934" spans="1:5" s="20" customFormat="1" ht="12.75">
      <c r="A934" s="165" t="s">
        <v>168</v>
      </c>
      <c r="B934" s="166" t="s">
        <v>170</v>
      </c>
      <c r="C934" s="168">
        <f>SUM(C935)</f>
        <v>530000</v>
      </c>
      <c r="D934" s="168">
        <f>SUM(D935)</f>
        <v>186180.28</v>
      </c>
      <c r="E934" s="196">
        <f t="shared" si="67"/>
        <v>0.3512835471698113</v>
      </c>
    </row>
    <row r="935" spans="1:5" s="20" customFormat="1" ht="38.25">
      <c r="A935" s="62">
        <v>4330</v>
      </c>
      <c r="B935" s="63" t="s">
        <v>33</v>
      </c>
      <c r="C935" s="178">
        <v>530000</v>
      </c>
      <c r="D935" s="179">
        <v>186180.28</v>
      </c>
      <c r="E935" s="199">
        <f t="shared" si="67"/>
        <v>0.3512835471698113</v>
      </c>
    </row>
    <row r="936" spans="1:5" s="20" customFormat="1" ht="102.75" thickBot="1">
      <c r="A936" s="190" t="s">
        <v>316</v>
      </c>
      <c r="B936" s="191" t="s">
        <v>318</v>
      </c>
      <c r="C936" s="193">
        <f>SUM(C937)</f>
        <v>156000</v>
      </c>
      <c r="D936" s="193">
        <f>SUM(D937)</f>
        <v>129177.81</v>
      </c>
      <c r="E936" s="200">
        <f t="shared" si="67"/>
        <v>0.8280628846153846</v>
      </c>
    </row>
    <row r="937" spans="1:5" s="20" customFormat="1" ht="12.75">
      <c r="A937" s="165" t="s">
        <v>168</v>
      </c>
      <c r="B937" s="166" t="s">
        <v>170</v>
      </c>
      <c r="C937" s="168">
        <f>SUM(C938)</f>
        <v>156000</v>
      </c>
      <c r="D937" s="168">
        <f>SUM(D938)</f>
        <v>129177.81</v>
      </c>
      <c r="E937" s="196">
        <f t="shared" si="67"/>
        <v>0.8280628846153846</v>
      </c>
    </row>
    <row r="938" spans="1:5" s="20" customFormat="1" ht="12.75">
      <c r="A938" s="62">
        <v>4130</v>
      </c>
      <c r="B938" s="63" t="s">
        <v>317</v>
      </c>
      <c r="C938" s="178">
        <v>156000</v>
      </c>
      <c r="D938" s="179">
        <v>129177.81</v>
      </c>
      <c r="E938" s="199">
        <f t="shared" si="67"/>
        <v>0.8280628846153846</v>
      </c>
    </row>
    <row r="939" spans="1:5" s="20" customFormat="1" ht="26.25" thickBot="1">
      <c r="A939" s="190" t="s">
        <v>350</v>
      </c>
      <c r="B939" s="191" t="s">
        <v>351</v>
      </c>
      <c r="C939" s="193">
        <f>SUM(C940:C941)</f>
        <v>12835685.55</v>
      </c>
      <c r="D939" s="193">
        <f>SUM(D940:D941)</f>
        <v>4175911.65</v>
      </c>
      <c r="E939" s="200">
        <f t="shared" si="67"/>
        <v>0.3253360822632492</v>
      </c>
    </row>
    <row r="940" spans="1:5" s="20" customFormat="1" ht="12.75">
      <c r="A940" s="165" t="s">
        <v>168</v>
      </c>
      <c r="B940" s="166" t="s">
        <v>170</v>
      </c>
      <c r="C940" s="168">
        <f>SUM(C942:C963)</f>
        <v>4053532.8800000004</v>
      </c>
      <c r="D940" s="168">
        <f>SUM(D942:D963)</f>
        <v>1935191.3900000001</v>
      </c>
      <c r="E940" s="196">
        <f t="shared" si="67"/>
        <v>0.4774085833984897</v>
      </c>
    </row>
    <row r="941" spans="1:5" s="3" customFormat="1" ht="12.75">
      <c r="A941" s="32"/>
      <c r="B941" s="17" t="s">
        <v>171</v>
      </c>
      <c r="C941" s="18">
        <f>SUM(C964)</f>
        <v>8782152.67</v>
      </c>
      <c r="D941" s="18">
        <f>SUM(D964)</f>
        <v>2240720.26</v>
      </c>
      <c r="E941" s="146">
        <f t="shared" si="67"/>
        <v>0.2551447628158803</v>
      </c>
    </row>
    <row r="942" spans="1:5" s="20" customFormat="1" ht="38.25">
      <c r="A942" s="62">
        <v>2580</v>
      </c>
      <c r="B942" s="63" t="s">
        <v>352</v>
      </c>
      <c r="C942" s="178">
        <v>1029000</v>
      </c>
      <c r="D942" s="179">
        <v>466250</v>
      </c>
      <c r="E942" s="199">
        <f t="shared" si="67"/>
        <v>0.45310981535471334</v>
      </c>
    </row>
    <row r="943" spans="1:5" s="20" customFormat="1" ht="25.5">
      <c r="A943" s="271">
        <v>3020</v>
      </c>
      <c r="B943" s="63" t="s">
        <v>2</v>
      </c>
      <c r="C943" s="112">
        <v>11500</v>
      </c>
      <c r="D943" s="112">
        <v>4565.8</v>
      </c>
      <c r="E943" s="199">
        <f aca="true" t="shared" si="68" ref="E943:E964">D943/C943</f>
        <v>0.39702608695652175</v>
      </c>
    </row>
    <row r="944" spans="1:5" s="20" customFormat="1" ht="25.5">
      <c r="A944" s="271">
        <v>4010</v>
      </c>
      <c r="B944" s="63" t="s">
        <v>3</v>
      </c>
      <c r="C944" s="112">
        <v>2008510</v>
      </c>
      <c r="D944" s="112">
        <v>932280.24</v>
      </c>
      <c r="E944" s="199">
        <f t="shared" si="68"/>
        <v>0.46416509751009455</v>
      </c>
    </row>
    <row r="945" spans="1:5" s="20" customFormat="1" ht="12.75">
      <c r="A945" s="271">
        <v>4040</v>
      </c>
      <c r="B945" s="63" t="s">
        <v>186</v>
      </c>
      <c r="C945" s="112">
        <v>134700</v>
      </c>
      <c r="D945" s="112">
        <v>122249.97</v>
      </c>
      <c r="E945" s="199">
        <f t="shared" si="68"/>
        <v>0.9075721603563475</v>
      </c>
    </row>
    <row r="946" spans="1:5" s="20" customFormat="1" ht="12.75">
      <c r="A946" s="271">
        <v>4110</v>
      </c>
      <c r="B946" s="63" t="s">
        <v>4</v>
      </c>
      <c r="C946" s="112">
        <v>330000</v>
      </c>
      <c r="D946" s="112">
        <v>158213.34</v>
      </c>
      <c r="E946" s="199">
        <f t="shared" si="68"/>
        <v>0.4794343636363636</v>
      </c>
    </row>
    <row r="947" spans="1:5" s="20" customFormat="1" ht="12.75">
      <c r="A947" s="271">
        <v>4120</v>
      </c>
      <c r="B947" s="63" t="s">
        <v>5</v>
      </c>
      <c r="C947" s="112">
        <v>41000</v>
      </c>
      <c r="D947" s="112">
        <v>14565.56</v>
      </c>
      <c r="E947" s="199">
        <f t="shared" si="68"/>
        <v>0.35525756097560973</v>
      </c>
    </row>
    <row r="948" spans="1:5" s="20" customFormat="1" ht="12.75">
      <c r="A948" s="271">
        <v>4170</v>
      </c>
      <c r="B948" s="63" t="s">
        <v>177</v>
      </c>
      <c r="C948" s="112">
        <v>3600</v>
      </c>
      <c r="D948" s="112">
        <v>1419.56</v>
      </c>
      <c r="E948" s="199">
        <f t="shared" si="68"/>
        <v>0.3943222222222222</v>
      </c>
    </row>
    <row r="949" spans="1:5" s="20" customFormat="1" ht="12.75">
      <c r="A949" s="271">
        <v>4210</v>
      </c>
      <c r="B949" s="63" t="s">
        <v>7</v>
      </c>
      <c r="C949" s="112">
        <v>45880.39</v>
      </c>
      <c r="D949" s="112">
        <v>17241.44</v>
      </c>
      <c r="E949" s="199">
        <f t="shared" si="68"/>
        <v>0.3757910514710097</v>
      </c>
    </row>
    <row r="950" spans="1:5" s="20" customFormat="1" ht="12.75">
      <c r="A950" s="271">
        <v>4220</v>
      </c>
      <c r="B950" s="63" t="s">
        <v>30</v>
      </c>
      <c r="C950" s="112">
        <v>176419.75</v>
      </c>
      <c r="D950" s="112">
        <v>84964.14</v>
      </c>
      <c r="E950" s="199">
        <f t="shared" si="68"/>
        <v>0.4816022015675683</v>
      </c>
    </row>
    <row r="951" spans="1:5" s="20" customFormat="1" ht="25.5">
      <c r="A951" s="271">
        <v>4240</v>
      </c>
      <c r="B951" s="63" t="s">
        <v>347</v>
      </c>
      <c r="C951" s="112">
        <v>18000</v>
      </c>
      <c r="D951" s="112">
        <v>8609.22</v>
      </c>
      <c r="E951" s="199">
        <f t="shared" si="68"/>
        <v>0.47828999999999994</v>
      </c>
    </row>
    <row r="952" spans="1:5" s="20" customFormat="1" ht="12.75">
      <c r="A952" s="271">
        <v>4260</v>
      </c>
      <c r="B952" s="63" t="s">
        <v>13</v>
      </c>
      <c r="C952" s="112">
        <v>100359.08</v>
      </c>
      <c r="D952" s="112">
        <v>49547.73</v>
      </c>
      <c r="E952" s="199">
        <f t="shared" si="68"/>
        <v>0.49370450586035663</v>
      </c>
    </row>
    <row r="953" spans="1:5" s="20" customFormat="1" ht="12.75">
      <c r="A953" s="271">
        <v>4270</v>
      </c>
      <c r="B953" s="63" t="s">
        <v>0</v>
      </c>
      <c r="C953" s="112">
        <v>19500</v>
      </c>
      <c r="D953" s="112">
        <v>12388.8</v>
      </c>
      <c r="E953" s="199">
        <f t="shared" si="68"/>
        <v>0.6353230769230769</v>
      </c>
    </row>
    <row r="954" spans="1:5" s="20" customFormat="1" ht="12.75">
      <c r="A954" s="271">
        <v>4280</v>
      </c>
      <c r="B954" s="63" t="s">
        <v>23</v>
      </c>
      <c r="C954" s="112">
        <v>1560</v>
      </c>
      <c r="D954" s="112">
        <v>470</v>
      </c>
      <c r="E954" s="199">
        <f t="shared" si="68"/>
        <v>0.30128205128205127</v>
      </c>
    </row>
    <row r="955" spans="1:5" s="20" customFormat="1" ht="12.75">
      <c r="A955" s="271">
        <v>4300</v>
      </c>
      <c r="B955" s="63" t="s">
        <v>8</v>
      </c>
      <c r="C955" s="112">
        <v>27057.72</v>
      </c>
      <c r="D955" s="112">
        <v>10424.34</v>
      </c>
      <c r="E955" s="199">
        <f t="shared" si="68"/>
        <v>0.3852630598587021</v>
      </c>
    </row>
    <row r="956" spans="1:5" s="20" customFormat="1" ht="25.5">
      <c r="A956" s="271">
        <v>4360</v>
      </c>
      <c r="B956" s="63" t="s">
        <v>242</v>
      </c>
      <c r="C956" s="112">
        <v>3415.94</v>
      </c>
      <c r="D956" s="112">
        <v>1869.1</v>
      </c>
      <c r="E956" s="199">
        <f t="shared" si="68"/>
        <v>0.5471700322605197</v>
      </c>
    </row>
    <row r="957" spans="1:5" s="20" customFormat="1" ht="12.75">
      <c r="A957" s="271">
        <v>4410</v>
      </c>
      <c r="B957" s="63" t="s">
        <v>16</v>
      </c>
      <c r="C957" s="112">
        <v>100</v>
      </c>
      <c r="D957" s="112">
        <v>0</v>
      </c>
      <c r="E957" s="199">
        <f t="shared" si="68"/>
        <v>0</v>
      </c>
    </row>
    <row r="958" spans="1:5" s="20" customFormat="1" ht="12.75">
      <c r="A958" s="271">
        <v>4430</v>
      </c>
      <c r="B958" s="63" t="s">
        <v>326</v>
      </c>
      <c r="C958" s="112">
        <v>800</v>
      </c>
      <c r="D958" s="112">
        <v>117.71</v>
      </c>
      <c r="E958" s="199">
        <f t="shared" si="68"/>
        <v>0.1471375</v>
      </c>
    </row>
    <row r="959" spans="1:5" s="20" customFormat="1" ht="25.5">
      <c r="A959" s="271">
        <v>4440</v>
      </c>
      <c r="B959" s="63" t="s">
        <v>24</v>
      </c>
      <c r="C959" s="112">
        <v>64540</v>
      </c>
      <c r="D959" s="112">
        <v>47921.41</v>
      </c>
      <c r="E959" s="199">
        <f t="shared" si="68"/>
        <v>0.7425071273628758</v>
      </c>
    </row>
    <row r="960" spans="1:5" s="20" customFormat="1" ht="25.5">
      <c r="A960" s="272">
        <v>4520</v>
      </c>
      <c r="B960" s="186" t="s">
        <v>34</v>
      </c>
      <c r="C960" s="273">
        <v>6590</v>
      </c>
      <c r="D960" s="273">
        <v>1623.6</v>
      </c>
      <c r="E960" s="199">
        <f t="shared" si="68"/>
        <v>0.24637329286798176</v>
      </c>
    </row>
    <row r="961" spans="1:5" s="20" customFormat="1" ht="25.5">
      <c r="A961" s="271">
        <v>4610</v>
      </c>
      <c r="B961" s="63" t="s">
        <v>22</v>
      </c>
      <c r="C961" s="112">
        <v>1000</v>
      </c>
      <c r="D961" s="112">
        <v>100</v>
      </c>
      <c r="E961" s="199">
        <f t="shared" si="68"/>
        <v>0.1</v>
      </c>
    </row>
    <row r="962" spans="1:5" s="20" customFormat="1" ht="25.5">
      <c r="A962" s="271">
        <v>4700</v>
      </c>
      <c r="B962" s="63" t="s">
        <v>183</v>
      </c>
      <c r="C962" s="112">
        <v>3000</v>
      </c>
      <c r="D962" s="112">
        <v>250</v>
      </c>
      <c r="E962" s="199">
        <f t="shared" si="68"/>
        <v>0.08333333333333333</v>
      </c>
    </row>
    <row r="963" spans="1:5" s="20" customFormat="1" ht="25.5">
      <c r="A963" s="271">
        <v>4710</v>
      </c>
      <c r="B963" s="63" t="s">
        <v>340</v>
      </c>
      <c r="C963" s="112">
        <v>27000</v>
      </c>
      <c r="D963" s="112">
        <v>119.43</v>
      </c>
      <c r="E963" s="199">
        <f t="shared" si="68"/>
        <v>0.004423333333333334</v>
      </c>
    </row>
    <row r="964" spans="1:5" s="20" customFormat="1" ht="26.25" thickBot="1">
      <c r="A964" s="272">
        <v>6050</v>
      </c>
      <c r="B964" s="186" t="s">
        <v>1</v>
      </c>
      <c r="C964" s="273">
        <v>8782152.67</v>
      </c>
      <c r="D964" s="273">
        <v>2240720.26</v>
      </c>
      <c r="E964" s="199">
        <f t="shared" si="68"/>
        <v>0.2551447628158803</v>
      </c>
    </row>
    <row r="965" spans="1:5" s="20" customFormat="1" ht="13.5" thickBot="1">
      <c r="A965" s="274" t="s">
        <v>296</v>
      </c>
      <c r="B965" s="275" t="s">
        <v>40</v>
      </c>
      <c r="C965" s="276">
        <f>SUM(C966)</f>
        <v>13110</v>
      </c>
      <c r="D965" s="276">
        <f>SUM(D966)</f>
        <v>2325.42</v>
      </c>
      <c r="E965" s="277">
        <f>D965/C965</f>
        <v>0.1773775743707094</v>
      </c>
    </row>
    <row r="966" spans="1:5" s="20" customFormat="1" ht="12.75">
      <c r="A966" s="165" t="s">
        <v>168</v>
      </c>
      <c r="B966" s="166" t="s">
        <v>170</v>
      </c>
      <c r="C966" s="168">
        <f>SUM(C967:C968)</f>
        <v>13110</v>
      </c>
      <c r="D966" s="168">
        <f>SUM(D967:D968)</f>
        <v>2325.42</v>
      </c>
      <c r="E966" s="196">
        <f>D966/C966</f>
        <v>0.1773775743707094</v>
      </c>
    </row>
    <row r="967" spans="1:5" s="20" customFormat="1" ht="12.75">
      <c r="A967" s="174">
        <v>4300</v>
      </c>
      <c r="B967" s="175" t="s">
        <v>8</v>
      </c>
      <c r="C967" s="176">
        <v>10000</v>
      </c>
      <c r="D967" s="177">
        <v>0</v>
      </c>
      <c r="E967" s="198">
        <f>D967/C967</f>
        <v>0</v>
      </c>
    </row>
    <row r="968" spans="1:5" s="20" customFormat="1" ht="25.5">
      <c r="A968" s="33">
        <v>4440</v>
      </c>
      <c r="B968" s="6" t="s">
        <v>24</v>
      </c>
      <c r="C968" s="184">
        <v>3110</v>
      </c>
      <c r="D968" s="185">
        <v>2325.42</v>
      </c>
      <c r="E968" s="198">
        <f>D968/C968</f>
        <v>0.7477234726688103</v>
      </c>
    </row>
    <row r="969" spans="1:5" s="3" customFormat="1" ht="29.25" customHeight="1">
      <c r="A969" s="129" t="s">
        <v>133</v>
      </c>
      <c r="B969" s="99" t="s">
        <v>134</v>
      </c>
      <c r="C969" s="100">
        <f>SUM(C973,C977,C992,C997,C1025,C1046,C1060,C1019,C1008,C1015,C1053)</f>
        <v>35633805.05</v>
      </c>
      <c r="D969" s="100">
        <f>SUM(D973,D977,D992,D997,D1025,D1046,D1060,D1019,D1008,D1015,D1053)</f>
        <v>9495405.7</v>
      </c>
      <c r="E969" s="140">
        <f aca="true" t="shared" si="69" ref="E969:E998">D969/C969</f>
        <v>0.26647184286596415</v>
      </c>
    </row>
    <row r="970" spans="1:5" s="16" customFormat="1" ht="12.75">
      <c r="A970" s="76" t="s">
        <v>168</v>
      </c>
      <c r="B970" s="65" t="s">
        <v>170</v>
      </c>
      <c r="C970" s="81">
        <f>SUM(C993,C998,C1026,C1047,C1061,C978,C974,C1009,C1020,C1016,C1054)</f>
        <v>21045488.11</v>
      </c>
      <c r="D970" s="81">
        <f>SUM(D993,D998,D1026,D1047,D1061,D978,D974,D1009,D1020,D1016,D1054)</f>
        <v>8261097.570000001</v>
      </c>
      <c r="E970" s="146">
        <f t="shared" si="69"/>
        <v>0.39253532761136806</v>
      </c>
    </row>
    <row r="971" spans="1:5" ht="12.75">
      <c r="A971" s="76"/>
      <c r="B971" s="43" t="s">
        <v>192</v>
      </c>
      <c r="C971" s="55">
        <f>SUM(C972:C972)</f>
        <v>14588316.94</v>
      </c>
      <c r="D971" s="55">
        <f>SUM(D972:D972)</f>
        <v>1234308.13</v>
      </c>
      <c r="E971" s="146">
        <f>D971/C971</f>
        <v>0.08460935795928766</v>
      </c>
    </row>
    <row r="972" spans="1:5" ht="12.75">
      <c r="A972" s="32"/>
      <c r="B972" s="17" t="s">
        <v>171</v>
      </c>
      <c r="C972" s="18">
        <f>SUM(C975,C980,C999,C1010,C1048,C1062,C1021,C1027,C994)</f>
        <v>14588316.94</v>
      </c>
      <c r="D972" s="18">
        <f>SUM(D975,D980,D999,D1010,D1048,D1062,D1021,D1027,D994)</f>
        <v>1234308.13</v>
      </c>
      <c r="E972" s="146">
        <f>D972/C972</f>
        <v>0.08460935795928766</v>
      </c>
    </row>
    <row r="973" spans="1:5" ht="25.5">
      <c r="A973" s="131" t="s">
        <v>135</v>
      </c>
      <c r="B973" s="103" t="s">
        <v>136</v>
      </c>
      <c r="C973" s="104">
        <f>SUM(C974:C975)</f>
        <v>15000</v>
      </c>
      <c r="D973" s="104">
        <f>SUM(D974:D975)</f>
        <v>0</v>
      </c>
      <c r="E973" s="145">
        <f t="shared" si="69"/>
        <v>0</v>
      </c>
    </row>
    <row r="974" spans="1:5" ht="12.75">
      <c r="A974" s="76" t="s">
        <v>168</v>
      </c>
      <c r="B974" s="65" t="s">
        <v>170</v>
      </c>
      <c r="C974" s="81">
        <f>SUM(C976:C976)</f>
        <v>15000</v>
      </c>
      <c r="D974" s="81">
        <f>SUM(D976:D976)</f>
        <v>0</v>
      </c>
      <c r="E974" s="146">
        <f t="shared" si="69"/>
        <v>0</v>
      </c>
    </row>
    <row r="975" spans="1:5" s="3" customFormat="1" ht="12.75">
      <c r="A975" s="32"/>
      <c r="B975" s="17" t="s">
        <v>171</v>
      </c>
      <c r="C975" s="18">
        <v>0</v>
      </c>
      <c r="D975" s="18">
        <v>0</v>
      </c>
      <c r="E975" s="146"/>
    </row>
    <row r="976" spans="1:5" s="20" customFormat="1" ht="12.75">
      <c r="A976" s="33">
        <v>4300</v>
      </c>
      <c r="B976" s="6" t="s">
        <v>8</v>
      </c>
      <c r="C976" s="7">
        <v>15000</v>
      </c>
      <c r="D976" s="7">
        <v>0</v>
      </c>
      <c r="E976" s="146">
        <f t="shared" si="69"/>
        <v>0</v>
      </c>
    </row>
    <row r="977" spans="1:5" s="12" customFormat="1" ht="12.75">
      <c r="A977" s="131" t="s">
        <v>137</v>
      </c>
      <c r="B977" s="103" t="s">
        <v>138</v>
      </c>
      <c r="C977" s="104">
        <f>SUM(C978:C979)</f>
        <v>12778300</v>
      </c>
      <c r="D977" s="104">
        <f>SUM(D978:D979)</f>
        <v>5158562.930000001</v>
      </c>
      <c r="E977" s="145">
        <f t="shared" si="69"/>
        <v>0.403697121682853</v>
      </c>
    </row>
    <row r="978" spans="1:5" ht="12.75">
      <c r="A978" s="76" t="s">
        <v>168</v>
      </c>
      <c r="B978" s="65" t="s">
        <v>170</v>
      </c>
      <c r="C978" s="81">
        <f>SUM(C981:C990)</f>
        <v>12528300</v>
      </c>
      <c r="D978" s="81">
        <f>SUM(D981:D990)</f>
        <v>5158562.930000001</v>
      </c>
      <c r="E978" s="146">
        <f t="shared" si="69"/>
        <v>0.4117528260019317</v>
      </c>
    </row>
    <row r="979" spans="1:5" s="10" customFormat="1" ht="19.5" customHeight="1">
      <c r="A979" s="76"/>
      <c r="B979" s="43" t="s">
        <v>192</v>
      </c>
      <c r="C979" s="55">
        <f>SUM(C980:C980)</f>
        <v>250000</v>
      </c>
      <c r="D979" s="55">
        <f>SUM(D980:D980)</f>
        <v>0</v>
      </c>
      <c r="E979" s="201">
        <f t="shared" si="69"/>
        <v>0</v>
      </c>
    </row>
    <row r="980" spans="1:5" s="20" customFormat="1" ht="12.75">
      <c r="A980" s="32"/>
      <c r="B980" s="17" t="s">
        <v>171</v>
      </c>
      <c r="C980" s="18">
        <f>SUM(C991)</f>
        <v>250000</v>
      </c>
      <c r="D980" s="18">
        <f>SUM(D991)</f>
        <v>0</v>
      </c>
      <c r="E980" s="201">
        <f t="shared" si="69"/>
        <v>0</v>
      </c>
    </row>
    <row r="981" spans="1:5" s="20" customFormat="1" ht="25.5">
      <c r="A981" s="33">
        <v>4010</v>
      </c>
      <c r="B981" s="6" t="s">
        <v>3</v>
      </c>
      <c r="C981" s="7">
        <v>230000</v>
      </c>
      <c r="D981" s="7">
        <v>90907.34</v>
      </c>
      <c r="E981" s="201">
        <f>D981/C981</f>
        <v>0.39524930434782607</v>
      </c>
    </row>
    <row r="982" spans="1:5" s="20" customFormat="1" ht="12.75">
      <c r="A982" s="33">
        <v>4040</v>
      </c>
      <c r="B982" s="6" t="s">
        <v>18</v>
      </c>
      <c r="C982" s="7">
        <v>25000</v>
      </c>
      <c r="D982" s="7">
        <v>13425</v>
      </c>
      <c r="E982" s="201">
        <f>D982/C982</f>
        <v>0.537</v>
      </c>
    </row>
    <row r="983" spans="1:5" s="20" customFormat="1" ht="12.75">
      <c r="A983" s="33">
        <v>4110</v>
      </c>
      <c r="B983" s="6" t="s">
        <v>4</v>
      </c>
      <c r="C983" s="7">
        <v>45000</v>
      </c>
      <c r="D983" s="7">
        <v>15906.57</v>
      </c>
      <c r="E983" s="201">
        <f>D983/C983</f>
        <v>0.3534793333333333</v>
      </c>
    </row>
    <row r="984" spans="1:5" s="20" customFormat="1" ht="12.75">
      <c r="A984" s="33">
        <v>4120</v>
      </c>
      <c r="B984" s="6" t="s">
        <v>5</v>
      </c>
      <c r="C984" s="7">
        <v>12000</v>
      </c>
      <c r="D984" s="7">
        <v>1858.44</v>
      </c>
      <c r="E984" s="201">
        <f>D984/C984</f>
        <v>0.15487</v>
      </c>
    </row>
    <row r="985" spans="1:5" s="20" customFormat="1" ht="12.75">
      <c r="A985" s="33">
        <v>4210</v>
      </c>
      <c r="B985" s="6" t="s">
        <v>7</v>
      </c>
      <c r="C985" s="7">
        <v>5000</v>
      </c>
      <c r="D985" s="7">
        <v>491.02</v>
      </c>
      <c r="E985" s="201">
        <f>D985/C985</f>
        <v>0.098204</v>
      </c>
    </row>
    <row r="986" spans="1:5" ht="12.75">
      <c r="A986" s="33">
        <v>4300</v>
      </c>
      <c r="B986" s="6" t="s">
        <v>8</v>
      </c>
      <c r="C986" s="7">
        <v>12198800</v>
      </c>
      <c r="D986" s="7">
        <v>5030036.9</v>
      </c>
      <c r="E986" s="199">
        <f t="shared" si="69"/>
        <v>0.41233866445879924</v>
      </c>
    </row>
    <row r="987" spans="1:5" ht="25.5">
      <c r="A987" s="33">
        <v>4360</v>
      </c>
      <c r="B987" s="6" t="s">
        <v>242</v>
      </c>
      <c r="C987" s="7">
        <v>1000</v>
      </c>
      <c r="D987" s="7">
        <v>454.8</v>
      </c>
      <c r="E987" s="199">
        <f t="shared" si="69"/>
        <v>0.45480000000000004</v>
      </c>
    </row>
    <row r="988" spans="1:5" ht="25.5">
      <c r="A988" s="33">
        <v>4440</v>
      </c>
      <c r="B988" s="6" t="s">
        <v>24</v>
      </c>
      <c r="C988" s="7">
        <v>7000</v>
      </c>
      <c r="D988" s="7">
        <v>5115.86</v>
      </c>
      <c r="E988" s="199">
        <f t="shared" si="69"/>
        <v>0.7308371428571429</v>
      </c>
    </row>
    <row r="989" spans="1:5" ht="25.5">
      <c r="A989" s="33">
        <v>4700</v>
      </c>
      <c r="B989" s="6" t="s">
        <v>183</v>
      </c>
      <c r="C989" s="7">
        <v>1500</v>
      </c>
      <c r="D989" s="7">
        <v>367</v>
      </c>
      <c r="E989" s="199">
        <f t="shared" si="69"/>
        <v>0.24466666666666667</v>
      </c>
    </row>
    <row r="990" spans="1:5" s="20" customFormat="1" ht="25.5">
      <c r="A990" s="271">
        <v>4710</v>
      </c>
      <c r="B990" s="63" t="s">
        <v>340</v>
      </c>
      <c r="C990" s="112">
        <v>3000</v>
      </c>
      <c r="D990" s="112">
        <v>0</v>
      </c>
      <c r="E990" s="199">
        <f t="shared" si="69"/>
        <v>0</v>
      </c>
    </row>
    <row r="991" spans="1:5" s="20" customFormat="1" ht="25.5">
      <c r="A991" s="272">
        <v>6050</v>
      </c>
      <c r="B991" s="186" t="s">
        <v>1</v>
      </c>
      <c r="C991" s="273">
        <v>250000</v>
      </c>
      <c r="D991" s="273">
        <v>0</v>
      </c>
      <c r="E991" s="199">
        <f t="shared" si="69"/>
        <v>0</v>
      </c>
    </row>
    <row r="992" spans="1:5" ht="12.75">
      <c r="A992" s="131" t="s">
        <v>139</v>
      </c>
      <c r="B992" s="103" t="s">
        <v>140</v>
      </c>
      <c r="C992" s="104">
        <f>SUM(C993:C994)</f>
        <v>672603.6</v>
      </c>
      <c r="D992" s="104">
        <f>SUM(D993:D994)</f>
        <v>221597.85</v>
      </c>
      <c r="E992" s="145">
        <f t="shared" si="69"/>
        <v>0.329462777184065</v>
      </c>
    </row>
    <row r="993" spans="1:5" s="3" customFormat="1" ht="27" customHeight="1">
      <c r="A993" s="76" t="s">
        <v>168</v>
      </c>
      <c r="B993" s="65" t="s">
        <v>170</v>
      </c>
      <c r="C993" s="81">
        <f>SUM(C995:C996)</f>
        <v>672603.6</v>
      </c>
      <c r="D993" s="81">
        <f>SUM(D995:D996)</f>
        <v>221597.85</v>
      </c>
      <c r="E993" s="146">
        <f t="shared" si="69"/>
        <v>0.329462777184065</v>
      </c>
    </row>
    <row r="994" spans="1:5" ht="12.75">
      <c r="A994" s="32"/>
      <c r="B994" s="17" t="s">
        <v>171</v>
      </c>
      <c r="C994" s="18">
        <v>0</v>
      </c>
      <c r="D994" s="18">
        <v>0</v>
      </c>
      <c r="E994" s="199"/>
    </row>
    <row r="995" spans="1:5" s="20" customFormat="1" ht="12.75">
      <c r="A995" s="33">
        <v>4260</v>
      </c>
      <c r="B995" s="6" t="s">
        <v>13</v>
      </c>
      <c r="C995" s="7">
        <v>650000</v>
      </c>
      <c r="D995" s="7">
        <v>217253.35</v>
      </c>
      <c r="E995" s="147">
        <f t="shared" si="69"/>
        <v>0.33423592307692307</v>
      </c>
    </row>
    <row r="996" spans="1:5" ht="25.5">
      <c r="A996" s="33">
        <v>4520</v>
      </c>
      <c r="B996" s="8" t="s">
        <v>241</v>
      </c>
      <c r="C996" s="7">
        <v>22603.6</v>
      </c>
      <c r="D996" s="7">
        <v>4344.5</v>
      </c>
      <c r="E996" s="147">
        <f t="shared" si="69"/>
        <v>0.1922038967244156</v>
      </c>
    </row>
    <row r="997" spans="1:5" ht="25.5">
      <c r="A997" s="131" t="s">
        <v>141</v>
      </c>
      <c r="B997" s="103" t="s">
        <v>142</v>
      </c>
      <c r="C997" s="105">
        <f>SUM(C998:C999)</f>
        <v>1753924.02</v>
      </c>
      <c r="D997" s="105">
        <f>SUM(D998:D999)</f>
        <v>439195.35</v>
      </c>
      <c r="E997" s="144">
        <f t="shared" si="69"/>
        <v>0.2504072838913512</v>
      </c>
    </row>
    <row r="998" spans="1:5" ht="12.75">
      <c r="A998" s="76" t="s">
        <v>168</v>
      </c>
      <c r="B998" s="65" t="s">
        <v>170</v>
      </c>
      <c r="C998" s="81">
        <f>SUM(C1000:C1006)</f>
        <v>1597675.02</v>
      </c>
      <c r="D998" s="81">
        <f>SUM(D1000:D1006)</f>
        <v>412149.73</v>
      </c>
      <c r="E998" s="199">
        <f t="shared" si="69"/>
        <v>0.25796843841246264</v>
      </c>
    </row>
    <row r="999" spans="1:5" ht="12.75">
      <c r="A999" s="32"/>
      <c r="B999" s="17" t="s">
        <v>171</v>
      </c>
      <c r="C999" s="18">
        <f>SUM(C1007:C1007)</f>
        <v>156249</v>
      </c>
      <c r="D999" s="18">
        <f>SUM(D1007:D1007)</f>
        <v>27045.62</v>
      </c>
      <c r="E999" s="199">
        <f aca="true" t="shared" si="70" ref="E999:E1007">D999/C999</f>
        <v>0.1730930757956851</v>
      </c>
    </row>
    <row r="1000" spans="1:5" ht="12.75">
      <c r="A1000" s="62">
        <v>4110</v>
      </c>
      <c r="B1000" s="63" t="s">
        <v>180</v>
      </c>
      <c r="C1000" s="112">
        <v>22021.77</v>
      </c>
      <c r="D1000" s="112">
        <v>809.81</v>
      </c>
      <c r="E1000" s="199">
        <f t="shared" si="70"/>
        <v>0.036773156744439706</v>
      </c>
    </row>
    <row r="1001" spans="1:5" ht="12.75">
      <c r="A1001" s="62">
        <v>4120</v>
      </c>
      <c r="B1001" s="63" t="s">
        <v>5</v>
      </c>
      <c r="C1001" s="112">
        <v>3285.73</v>
      </c>
      <c r="D1001" s="112">
        <v>0</v>
      </c>
      <c r="E1001" s="199">
        <f t="shared" si="70"/>
        <v>0</v>
      </c>
    </row>
    <row r="1002" spans="1:5" ht="12.75">
      <c r="A1002" s="33">
        <v>4170</v>
      </c>
      <c r="B1002" s="6" t="s">
        <v>6</v>
      </c>
      <c r="C1002" s="7">
        <v>143481.06</v>
      </c>
      <c r="D1002" s="7">
        <v>16699.17</v>
      </c>
      <c r="E1002" s="199">
        <f t="shared" si="70"/>
        <v>0.11638588396266378</v>
      </c>
    </row>
    <row r="1003" spans="1:5" s="10" customFormat="1" ht="12.75">
      <c r="A1003" s="33">
        <v>4210</v>
      </c>
      <c r="B1003" s="6" t="s">
        <v>7</v>
      </c>
      <c r="C1003" s="7">
        <v>158917.02</v>
      </c>
      <c r="D1003" s="7">
        <v>57940.31</v>
      </c>
      <c r="E1003" s="199">
        <f t="shared" si="70"/>
        <v>0.36459474258956026</v>
      </c>
    </row>
    <row r="1004" spans="1:5" s="10" customFormat="1" ht="12.75">
      <c r="A1004" s="33">
        <v>4260</v>
      </c>
      <c r="B1004" s="8" t="s">
        <v>13</v>
      </c>
      <c r="C1004" s="7">
        <v>1555.98</v>
      </c>
      <c r="D1004" s="7">
        <v>540.93</v>
      </c>
      <c r="E1004" s="199">
        <f t="shared" si="70"/>
        <v>0.3476458566305479</v>
      </c>
    </row>
    <row r="1005" spans="1:5" s="20" customFormat="1" ht="12.75">
      <c r="A1005" s="33">
        <v>4300</v>
      </c>
      <c r="B1005" s="6" t="s">
        <v>8</v>
      </c>
      <c r="C1005" s="7">
        <v>1265323.46</v>
      </c>
      <c r="D1005" s="7">
        <v>335463.36</v>
      </c>
      <c r="E1005" s="199">
        <f t="shared" si="70"/>
        <v>0.2651206356357291</v>
      </c>
    </row>
    <row r="1006" spans="1:5" s="16" customFormat="1" ht="12.75">
      <c r="A1006" s="33">
        <v>4430</v>
      </c>
      <c r="B1006" s="6" t="s">
        <v>9</v>
      </c>
      <c r="C1006" s="7">
        <v>3090</v>
      </c>
      <c r="D1006" s="7">
        <v>696.15</v>
      </c>
      <c r="E1006" s="199">
        <f t="shared" si="70"/>
        <v>0.22529126213592232</v>
      </c>
    </row>
    <row r="1007" spans="1:5" ht="25.5">
      <c r="A1007" s="35">
        <v>6050</v>
      </c>
      <c r="B1007" s="11" t="s">
        <v>1</v>
      </c>
      <c r="C1007" s="54">
        <v>156249</v>
      </c>
      <c r="D1007" s="54">
        <v>27045.62</v>
      </c>
      <c r="E1007" s="199">
        <f t="shared" si="70"/>
        <v>0.1730930757956851</v>
      </c>
    </row>
    <row r="1008" spans="1:5" s="10" customFormat="1" ht="25.5">
      <c r="A1008" s="131" t="s">
        <v>210</v>
      </c>
      <c r="B1008" s="103" t="s">
        <v>211</v>
      </c>
      <c r="C1008" s="105">
        <f>SUM(C1009:C1010)</f>
        <v>3249500</v>
      </c>
      <c r="D1008" s="105">
        <f>SUM(D1009:D1010)</f>
        <v>25620.9</v>
      </c>
      <c r="E1008" s="144">
        <f>D1008/C1008</f>
        <v>0.007884566856439453</v>
      </c>
    </row>
    <row r="1009" spans="1:5" s="20" customFormat="1" ht="12.75">
      <c r="A1009" s="76" t="s">
        <v>168</v>
      </c>
      <c r="B1009" s="65" t="s">
        <v>170</v>
      </c>
      <c r="C1009" s="81">
        <f>SUM(C1011:C1012)</f>
        <v>29500</v>
      </c>
      <c r="D1009" s="81">
        <f>SUM(D1011:D1012)</f>
        <v>14550.9</v>
      </c>
      <c r="E1009" s="146">
        <f>D1009/C1009</f>
        <v>0.4932508474576271</v>
      </c>
    </row>
    <row r="1010" spans="1:5" s="16" customFormat="1" ht="12.75">
      <c r="A1010" s="32"/>
      <c r="B1010" s="17" t="s">
        <v>171</v>
      </c>
      <c r="C1010" s="18">
        <f>SUM(C1013:C1014)</f>
        <v>3220000</v>
      </c>
      <c r="D1010" s="18">
        <f>SUM(D1013:D1014)</f>
        <v>11070</v>
      </c>
      <c r="E1010" s="143">
        <f aca="true" t="shared" si="71" ref="E1010:E1026">D1010/C1010</f>
        <v>0.0034378881987577638</v>
      </c>
    </row>
    <row r="1011" spans="1:5" s="16" customFormat="1" ht="12.75">
      <c r="A1011" s="62">
        <v>4210</v>
      </c>
      <c r="B1011" s="63" t="s">
        <v>7</v>
      </c>
      <c r="C1011" s="112">
        <v>3500</v>
      </c>
      <c r="D1011" s="112">
        <v>0</v>
      </c>
      <c r="E1011" s="199">
        <f t="shared" si="71"/>
        <v>0</v>
      </c>
    </row>
    <row r="1012" spans="1:5" s="16" customFormat="1" ht="12.75">
      <c r="A1012" s="62">
        <v>4300</v>
      </c>
      <c r="B1012" s="63" t="s">
        <v>8</v>
      </c>
      <c r="C1012" s="112">
        <v>26000</v>
      </c>
      <c r="D1012" s="112">
        <v>14550.9</v>
      </c>
      <c r="E1012" s="199">
        <f t="shared" si="71"/>
        <v>0.55965</v>
      </c>
    </row>
    <row r="1013" spans="1:5" s="16" customFormat="1" ht="25.5">
      <c r="A1013" s="62">
        <v>6050</v>
      </c>
      <c r="B1013" s="63" t="s">
        <v>1</v>
      </c>
      <c r="C1013" s="112">
        <v>3020000</v>
      </c>
      <c r="D1013" s="112">
        <v>11070</v>
      </c>
      <c r="E1013" s="199">
        <f t="shared" si="71"/>
        <v>0.0036655629139072847</v>
      </c>
    </row>
    <row r="1014" spans="1:5" ht="76.5">
      <c r="A1014" s="35">
        <v>6230</v>
      </c>
      <c r="B1014" s="11" t="s">
        <v>323</v>
      </c>
      <c r="C1014" s="54">
        <v>200000</v>
      </c>
      <c r="D1014" s="54">
        <v>0</v>
      </c>
      <c r="E1014" s="150">
        <f t="shared" si="71"/>
        <v>0</v>
      </c>
    </row>
    <row r="1015" spans="1:5" s="10" customFormat="1" ht="25.5">
      <c r="A1015" s="131" t="s">
        <v>320</v>
      </c>
      <c r="B1015" s="103" t="s">
        <v>319</v>
      </c>
      <c r="C1015" s="105">
        <f>SUM(C1016:C1017)</f>
        <v>10000</v>
      </c>
      <c r="D1015" s="105">
        <f>SUM(D1016:D1017)</f>
        <v>0</v>
      </c>
      <c r="E1015" s="144">
        <f>D1015/C1015</f>
        <v>0</v>
      </c>
    </row>
    <row r="1016" spans="1:5" s="20" customFormat="1" ht="12.75">
      <c r="A1016" s="76" t="s">
        <v>168</v>
      </c>
      <c r="B1016" s="65" t="s">
        <v>170</v>
      </c>
      <c r="C1016" s="81">
        <f>SUM(C1018)</f>
        <v>10000</v>
      </c>
      <c r="D1016" s="81">
        <f>SUM(D1018)</f>
        <v>0</v>
      </c>
      <c r="E1016" s="146">
        <f>D1016/C1016</f>
        <v>0</v>
      </c>
    </row>
    <row r="1017" spans="1:5" s="16" customFormat="1" ht="12.75">
      <c r="A1017" s="32"/>
      <c r="B1017" s="17" t="s">
        <v>171</v>
      </c>
      <c r="C1017" s="18">
        <v>0</v>
      </c>
      <c r="D1017" s="18">
        <v>0</v>
      </c>
      <c r="E1017" s="143"/>
    </row>
    <row r="1018" spans="1:5" s="16" customFormat="1" ht="12.75">
      <c r="A1018" s="62">
        <v>4300</v>
      </c>
      <c r="B1018" s="63" t="s">
        <v>8</v>
      </c>
      <c r="C1018" s="112">
        <v>10000</v>
      </c>
      <c r="D1018" s="112">
        <v>0</v>
      </c>
      <c r="E1018" s="199">
        <f>D1018/C1018</f>
        <v>0</v>
      </c>
    </row>
    <row r="1019" spans="1:5" ht="25.5">
      <c r="A1019" s="131" t="s">
        <v>228</v>
      </c>
      <c r="B1019" s="103" t="s">
        <v>229</v>
      </c>
      <c r="C1019" s="105">
        <f>SUM(C1020:C1021)</f>
        <v>3596598.1</v>
      </c>
      <c r="D1019" s="105">
        <f>SUM(D1020:D1021)</f>
        <v>402646.86</v>
      </c>
      <c r="E1019" s="144">
        <f t="shared" si="71"/>
        <v>0.11195214166409084</v>
      </c>
    </row>
    <row r="1020" spans="1:5" ht="12.75">
      <c r="A1020" s="76" t="s">
        <v>168</v>
      </c>
      <c r="B1020" s="65" t="s">
        <v>170</v>
      </c>
      <c r="C1020" s="81">
        <f>SUM(C1022:C1023)</f>
        <v>183000</v>
      </c>
      <c r="D1020" s="81">
        <f>SUM(D1022:D1023)</f>
        <v>57715</v>
      </c>
      <c r="E1020" s="199">
        <f t="shared" si="71"/>
        <v>0.3153825136612022</v>
      </c>
    </row>
    <row r="1021" spans="1:5" s="10" customFormat="1" ht="12.75">
      <c r="A1021" s="32"/>
      <c r="B1021" s="17" t="s">
        <v>171</v>
      </c>
      <c r="C1021" s="18">
        <f>SUM(C1024:C1024)</f>
        <v>3413598.1</v>
      </c>
      <c r="D1021" s="18">
        <f>SUM(D1024:D1024)</f>
        <v>344931.86</v>
      </c>
      <c r="E1021" s="199">
        <f t="shared" si="71"/>
        <v>0.1010464178545213</v>
      </c>
    </row>
    <row r="1022" spans="1:5" s="20" customFormat="1" ht="12.75" customHeight="1">
      <c r="A1022" s="33">
        <v>4210</v>
      </c>
      <c r="B1022" s="6" t="s">
        <v>7</v>
      </c>
      <c r="C1022" s="7">
        <v>3000</v>
      </c>
      <c r="D1022" s="7">
        <v>0</v>
      </c>
      <c r="E1022" s="199">
        <f t="shared" si="71"/>
        <v>0</v>
      </c>
    </row>
    <row r="1023" spans="1:5" ht="12.75">
      <c r="A1023" s="33">
        <v>4300</v>
      </c>
      <c r="B1023" s="6" t="s">
        <v>8</v>
      </c>
      <c r="C1023" s="7">
        <v>180000</v>
      </c>
      <c r="D1023" s="7">
        <v>57715</v>
      </c>
      <c r="E1023" s="199">
        <f t="shared" si="71"/>
        <v>0.32063888888888886</v>
      </c>
    </row>
    <row r="1024" spans="1:5" ht="25.5">
      <c r="A1024" s="35">
        <v>6050</v>
      </c>
      <c r="B1024" s="11" t="s">
        <v>1</v>
      </c>
      <c r="C1024" s="54">
        <v>3413598.1</v>
      </c>
      <c r="D1024" s="54">
        <v>344931.86</v>
      </c>
      <c r="E1024" s="199">
        <f t="shared" si="71"/>
        <v>0.1010464178545213</v>
      </c>
    </row>
    <row r="1025" spans="1:5" ht="12.75">
      <c r="A1025" s="131" t="s">
        <v>172</v>
      </c>
      <c r="B1025" s="103" t="s">
        <v>143</v>
      </c>
      <c r="C1025" s="104">
        <f>SUM(C1026:C1027)</f>
        <v>509686.81999999995</v>
      </c>
      <c r="D1025" s="104">
        <f>SUM(D1026:D1027)</f>
        <v>160272.25</v>
      </c>
      <c r="E1025" s="145">
        <f t="shared" si="71"/>
        <v>0.3144524121694966</v>
      </c>
    </row>
    <row r="1026" spans="1:5" ht="12.75">
      <c r="A1026" s="76" t="s">
        <v>168</v>
      </c>
      <c r="B1026" s="65" t="s">
        <v>170</v>
      </c>
      <c r="C1026" s="81">
        <f>SUM(C1028:C1044)</f>
        <v>346524.99</v>
      </c>
      <c r="D1026" s="81">
        <f>SUM(D1028:D1044)</f>
        <v>160272.25</v>
      </c>
      <c r="E1026" s="146">
        <f t="shared" si="71"/>
        <v>0.4625128190610438</v>
      </c>
    </row>
    <row r="1027" spans="1:5" ht="12.75">
      <c r="A1027" s="32"/>
      <c r="B1027" s="17" t="s">
        <v>171</v>
      </c>
      <c r="C1027" s="18">
        <f>SUM(C1045)</f>
        <v>163161.83</v>
      </c>
      <c r="D1027" s="18">
        <f>SUM(D1045)</f>
        <v>0</v>
      </c>
      <c r="E1027" s="143">
        <f>D1027/C1027</f>
        <v>0</v>
      </c>
    </row>
    <row r="1028" spans="1:5" ht="25.5">
      <c r="A1028" s="30">
        <v>4010</v>
      </c>
      <c r="B1028" s="28" t="s">
        <v>189</v>
      </c>
      <c r="C1028" s="70">
        <v>146920</v>
      </c>
      <c r="D1028" s="70">
        <v>70132.16</v>
      </c>
      <c r="E1028" s="149">
        <f>D1028/C1028</f>
        <v>0.4773493057446229</v>
      </c>
    </row>
    <row r="1029" spans="1:5" ht="12.75">
      <c r="A1029" s="33">
        <v>4040</v>
      </c>
      <c r="B1029" s="6" t="s">
        <v>18</v>
      </c>
      <c r="C1029" s="7">
        <v>12000</v>
      </c>
      <c r="D1029" s="7">
        <v>10495.86</v>
      </c>
      <c r="E1029" s="149">
        <f aca="true" t="shared" si="72" ref="E1029:E1045">D1029/C1029</f>
        <v>0.8746550000000001</v>
      </c>
    </row>
    <row r="1030" spans="1:5" ht="12.75">
      <c r="A1030" s="33">
        <v>4110</v>
      </c>
      <c r="B1030" s="6" t="s">
        <v>4</v>
      </c>
      <c r="C1030" s="7">
        <v>27556</v>
      </c>
      <c r="D1030" s="7">
        <v>11867.83</v>
      </c>
      <c r="E1030" s="149">
        <f t="shared" si="72"/>
        <v>0.43068043257366817</v>
      </c>
    </row>
    <row r="1031" spans="1:5" ht="12.75">
      <c r="A1031" s="33">
        <v>4120</v>
      </c>
      <c r="B1031" s="6" t="s">
        <v>5</v>
      </c>
      <c r="C1031" s="7">
        <v>3825</v>
      </c>
      <c r="D1031" s="7">
        <v>1441.88</v>
      </c>
      <c r="E1031" s="149">
        <f t="shared" si="72"/>
        <v>0.376962091503268</v>
      </c>
    </row>
    <row r="1032" spans="1:5" ht="38.25">
      <c r="A1032" s="33">
        <v>4140</v>
      </c>
      <c r="B1032" s="6" t="s">
        <v>19</v>
      </c>
      <c r="C1032" s="7">
        <v>5700</v>
      </c>
      <c r="D1032" s="7">
        <v>2282</v>
      </c>
      <c r="E1032" s="149">
        <f t="shared" si="72"/>
        <v>0.40035087719298246</v>
      </c>
    </row>
    <row r="1033" spans="1:5" ht="12.75">
      <c r="A1033" s="33">
        <v>4170</v>
      </c>
      <c r="B1033" s="6" t="s">
        <v>6</v>
      </c>
      <c r="C1033" s="7">
        <v>4000</v>
      </c>
      <c r="D1033" s="7">
        <v>439.2</v>
      </c>
      <c r="E1033" s="149">
        <f t="shared" si="72"/>
        <v>0.1098</v>
      </c>
    </row>
    <row r="1034" spans="1:5" ht="12.75">
      <c r="A1034" s="33">
        <v>4210</v>
      </c>
      <c r="B1034" s="6" t="s">
        <v>7</v>
      </c>
      <c r="C1034" s="7">
        <v>26000</v>
      </c>
      <c r="D1034" s="7">
        <v>6643.37</v>
      </c>
      <c r="E1034" s="149">
        <f t="shared" si="72"/>
        <v>0.25551423076923074</v>
      </c>
    </row>
    <row r="1035" spans="1:5" ht="12.75">
      <c r="A1035" s="33">
        <v>4220</v>
      </c>
      <c r="B1035" s="6" t="s">
        <v>30</v>
      </c>
      <c r="C1035" s="7">
        <v>200</v>
      </c>
      <c r="D1035" s="7">
        <v>0</v>
      </c>
      <c r="E1035" s="149">
        <f t="shared" si="72"/>
        <v>0</v>
      </c>
    </row>
    <row r="1036" spans="1:5" ht="12.75">
      <c r="A1036" s="33">
        <v>4260</v>
      </c>
      <c r="B1036" s="6" t="s">
        <v>13</v>
      </c>
      <c r="C1036" s="7">
        <v>8420.16</v>
      </c>
      <c r="D1036" s="7">
        <v>3985.08</v>
      </c>
      <c r="E1036" s="149">
        <f t="shared" si="72"/>
        <v>0.4732784175122563</v>
      </c>
    </row>
    <row r="1037" spans="1:5" ht="29.25" customHeight="1">
      <c r="A1037" s="33">
        <v>4280</v>
      </c>
      <c r="B1037" s="8" t="s">
        <v>23</v>
      </c>
      <c r="C1037" s="7">
        <v>300</v>
      </c>
      <c r="D1037" s="7">
        <v>0</v>
      </c>
      <c r="E1037" s="149">
        <f t="shared" si="72"/>
        <v>0</v>
      </c>
    </row>
    <row r="1038" spans="1:5" s="10" customFormat="1" ht="12.75">
      <c r="A1038" s="33">
        <v>4300</v>
      </c>
      <c r="B1038" s="6" t="s">
        <v>8</v>
      </c>
      <c r="C1038" s="7">
        <v>93353.83</v>
      </c>
      <c r="D1038" s="7">
        <v>46128.03</v>
      </c>
      <c r="E1038" s="149">
        <f t="shared" si="72"/>
        <v>0.49412038049215545</v>
      </c>
    </row>
    <row r="1039" spans="1:5" s="3" customFormat="1" ht="25.5">
      <c r="A1039" s="33">
        <v>4360</v>
      </c>
      <c r="B1039" s="63" t="s">
        <v>243</v>
      </c>
      <c r="C1039" s="7">
        <v>1750</v>
      </c>
      <c r="D1039" s="7">
        <v>969.91</v>
      </c>
      <c r="E1039" s="149">
        <f t="shared" si="72"/>
        <v>0.5542342857142857</v>
      </c>
    </row>
    <row r="1040" spans="1:5" s="10" customFormat="1" ht="12.75">
      <c r="A1040" s="33">
        <v>4410</v>
      </c>
      <c r="B1040" s="6" t="s">
        <v>16</v>
      </c>
      <c r="C1040" s="7">
        <v>8000</v>
      </c>
      <c r="D1040" s="7">
        <v>1690.29</v>
      </c>
      <c r="E1040" s="149">
        <f t="shared" si="72"/>
        <v>0.21128625</v>
      </c>
    </row>
    <row r="1041" spans="1:5" s="20" customFormat="1" ht="12.75">
      <c r="A1041" s="33">
        <v>4430</v>
      </c>
      <c r="B1041" s="6" t="s">
        <v>9</v>
      </c>
      <c r="C1041" s="7">
        <v>300</v>
      </c>
      <c r="D1041" s="7">
        <v>87.83</v>
      </c>
      <c r="E1041" s="149">
        <f t="shared" si="72"/>
        <v>0.2927666666666667</v>
      </c>
    </row>
    <row r="1042" spans="1:5" s="16" customFormat="1" ht="25.5">
      <c r="A1042" s="33">
        <v>4440</v>
      </c>
      <c r="B1042" s="6" t="s">
        <v>24</v>
      </c>
      <c r="C1042" s="7">
        <v>5100</v>
      </c>
      <c r="D1042" s="7">
        <v>3778.76</v>
      </c>
      <c r="E1042" s="149">
        <f t="shared" si="72"/>
        <v>0.7409333333333333</v>
      </c>
    </row>
    <row r="1043" spans="1:5" ht="25.5">
      <c r="A1043" s="33">
        <v>4520</v>
      </c>
      <c r="B1043" s="8" t="s">
        <v>241</v>
      </c>
      <c r="C1043" s="7">
        <v>1100</v>
      </c>
      <c r="D1043" s="7">
        <v>220.5</v>
      </c>
      <c r="E1043" s="149">
        <f t="shared" si="72"/>
        <v>0.20045454545454544</v>
      </c>
    </row>
    <row r="1044" spans="1:5" s="20" customFormat="1" ht="25.5">
      <c r="A1044" s="271">
        <v>4710</v>
      </c>
      <c r="B1044" s="63" t="s">
        <v>340</v>
      </c>
      <c r="C1044" s="112">
        <v>2000</v>
      </c>
      <c r="D1044" s="112">
        <v>109.55</v>
      </c>
      <c r="E1044" s="199">
        <f t="shared" si="72"/>
        <v>0.054775</v>
      </c>
    </row>
    <row r="1045" spans="1:5" ht="25.5">
      <c r="A1045" s="35">
        <v>6050</v>
      </c>
      <c r="B1045" s="11" t="s">
        <v>1</v>
      </c>
      <c r="C1045" s="54">
        <v>163161.83</v>
      </c>
      <c r="D1045" s="54">
        <v>0</v>
      </c>
      <c r="E1045" s="199">
        <f t="shared" si="72"/>
        <v>0</v>
      </c>
    </row>
    <row r="1046" spans="1:5" ht="12.75">
      <c r="A1046" s="131" t="s">
        <v>144</v>
      </c>
      <c r="B1046" s="103" t="s">
        <v>145</v>
      </c>
      <c r="C1046" s="104">
        <f>SUM(C1049:C1052)</f>
        <v>3686881.8800000004</v>
      </c>
      <c r="D1046" s="104">
        <f>SUM(D1049:D1052)</f>
        <v>1672080.26</v>
      </c>
      <c r="E1046" s="145">
        <f aca="true" t="shared" si="73" ref="E1046:E1052">D1046/C1046</f>
        <v>0.45352151612733516</v>
      </c>
    </row>
    <row r="1047" spans="1:5" s="10" customFormat="1" ht="27.75" customHeight="1">
      <c r="A1047" s="76" t="s">
        <v>168</v>
      </c>
      <c r="B1047" s="65" t="s">
        <v>170</v>
      </c>
      <c r="C1047" s="81">
        <f>SUM(C1049:C1051)</f>
        <v>3159881.8800000004</v>
      </c>
      <c r="D1047" s="81">
        <f>SUM(D1049:D1051)</f>
        <v>1591554.52</v>
      </c>
      <c r="E1047" s="146">
        <f t="shared" si="73"/>
        <v>0.5036753209268695</v>
      </c>
    </row>
    <row r="1048" spans="1:5" s="10" customFormat="1" ht="12.75">
      <c r="A1048" s="32"/>
      <c r="B1048" s="17" t="s">
        <v>171</v>
      </c>
      <c r="C1048" s="18">
        <f>SUM(C1052)</f>
        <v>527000</v>
      </c>
      <c r="D1048" s="18">
        <f>SUM(D1052)</f>
        <v>80525.74</v>
      </c>
      <c r="E1048" s="146">
        <f t="shared" si="73"/>
        <v>0.15280026565464896</v>
      </c>
    </row>
    <row r="1049" spans="1:5" s="3" customFormat="1" ht="12.75">
      <c r="A1049" s="33">
        <v>4260</v>
      </c>
      <c r="B1049" s="6" t="s">
        <v>13</v>
      </c>
      <c r="C1049" s="7">
        <v>2093634.96</v>
      </c>
      <c r="D1049" s="7">
        <v>1137830.74</v>
      </c>
      <c r="E1049" s="146">
        <f t="shared" si="73"/>
        <v>0.543471408215308</v>
      </c>
    </row>
    <row r="1050" spans="1:5" s="20" customFormat="1" ht="12.75">
      <c r="A1050" s="33">
        <v>4270</v>
      </c>
      <c r="B1050" s="6" t="s">
        <v>0</v>
      </c>
      <c r="C1050" s="7">
        <v>951768.99</v>
      </c>
      <c r="D1050" s="7">
        <v>392219.59</v>
      </c>
      <c r="E1050" s="146">
        <f t="shared" si="73"/>
        <v>0.4120953657042346</v>
      </c>
    </row>
    <row r="1051" spans="1:5" s="20" customFormat="1" ht="12.75">
      <c r="A1051" s="33">
        <v>4300</v>
      </c>
      <c r="B1051" s="6" t="s">
        <v>8</v>
      </c>
      <c r="C1051" s="7">
        <v>114477.93</v>
      </c>
      <c r="D1051" s="7">
        <v>61504.19</v>
      </c>
      <c r="E1051" s="146">
        <f>D1051/C1051</f>
        <v>0.5372580548932009</v>
      </c>
    </row>
    <row r="1052" spans="1:8" s="16" customFormat="1" ht="25.5">
      <c r="A1052" s="35">
        <v>6050</v>
      </c>
      <c r="B1052" s="11" t="s">
        <v>1</v>
      </c>
      <c r="C1052" s="54">
        <v>527000</v>
      </c>
      <c r="D1052" s="54">
        <v>80525.74</v>
      </c>
      <c r="E1052" s="146">
        <f t="shared" si="73"/>
        <v>0.15280026565464896</v>
      </c>
      <c r="H1052" s="82"/>
    </row>
    <row r="1053" spans="1:5" ht="25.5">
      <c r="A1053" s="131" t="s">
        <v>321</v>
      </c>
      <c r="B1053" s="103" t="s">
        <v>332</v>
      </c>
      <c r="C1053" s="105">
        <f>SUM(C1054:C1055)</f>
        <v>88000</v>
      </c>
      <c r="D1053" s="105">
        <f>SUM(D1054:D1055)</f>
        <v>2499.99</v>
      </c>
      <c r="E1053" s="144">
        <f aca="true" t="shared" si="74" ref="E1053:E1059">D1053/C1053</f>
        <v>0.02840897727272727</v>
      </c>
    </row>
    <row r="1054" spans="1:5" ht="12.75">
      <c r="A1054" s="76" t="s">
        <v>168</v>
      </c>
      <c r="B1054" s="65" t="s">
        <v>170</v>
      </c>
      <c r="C1054" s="81">
        <f>SUM(C1056:C1059)</f>
        <v>88000</v>
      </c>
      <c r="D1054" s="81">
        <f>SUM(D1056:D1059)</f>
        <v>2499.99</v>
      </c>
      <c r="E1054" s="146">
        <f t="shared" si="74"/>
        <v>0.02840897727272727</v>
      </c>
    </row>
    <row r="1055" spans="1:5" ht="12.75">
      <c r="A1055" s="32"/>
      <c r="B1055" s="17" t="s">
        <v>171</v>
      </c>
      <c r="C1055" s="18">
        <v>0</v>
      </c>
      <c r="D1055" s="18">
        <v>0</v>
      </c>
      <c r="E1055" s="146"/>
    </row>
    <row r="1056" spans="1:5" ht="12.75">
      <c r="A1056" s="33">
        <v>4190</v>
      </c>
      <c r="B1056" s="6" t="s">
        <v>266</v>
      </c>
      <c r="C1056" s="7">
        <v>5000</v>
      </c>
      <c r="D1056" s="7">
        <v>0</v>
      </c>
      <c r="E1056" s="146">
        <f t="shared" si="74"/>
        <v>0</v>
      </c>
    </row>
    <row r="1057" spans="1:5" s="20" customFormat="1" ht="12.75">
      <c r="A1057" s="33">
        <v>4210</v>
      </c>
      <c r="B1057" s="6" t="s">
        <v>7</v>
      </c>
      <c r="C1057" s="7">
        <v>2000</v>
      </c>
      <c r="D1057" s="7">
        <v>0</v>
      </c>
      <c r="E1057" s="146">
        <f t="shared" si="74"/>
        <v>0</v>
      </c>
    </row>
    <row r="1058" spans="1:5" s="20" customFormat="1" ht="12.75">
      <c r="A1058" s="33">
        <v>4220</v>
      </c>
      <c r="B1058" s="6" t="s">
        <v>30</v>
      </c>
      <c r="C1058" s="7">
        <v>1000</v>
      </c>
      <c r="D1058" s="7">
        <v>0</v>
      </c>
      <c r="E1058" s="146">
        <f t="shared" si="74"/>
        <v>0</v>
      </c>
    </row>
    <row r="1059" spans="1:5" s="16" customFormat="1" ht="12.75">
      <c r="A1059" s="33">
        <v>4300</v>
      </c>
      <c r="B1059" s="6" t="s">
        <v>8</v>
      </c>
      <c r="C1059" s="7">
        <v>80000</v>
      </c>
      <c r="D1059" s="7">
        <v>2499.99</v>
      </c>
      <c r="E1059" s="146">
        <f t="shared" si="74"/>
        <v>0.031249874999999996</v>
      </c>
    </row>
    <row r="1060" spans="1:5" ht="12.75">
      <c r="A1060" s="131" t="s">
        <v>146</v>
      </c>
      <c r="B1060" s="103" t="s">
        <v>40</v>
      </c>
      <c r="C1060" s="105">
        <f>SUM(C1061:C1062)</f>
        <v>9273310.629999999</v>
      </c>
      <c r="D1060" s="105">
        <f>SUM(D1061:D1062)</f>
        <v>1412929.31</v>
      </c>
      <c r="E1060" s="144">
        <f>D1060/C1060</f>
        <v>0.15236514405427615</v>
      </c>
    </row>
    <row r="1061" spans="1:5" ht="12.75">
      <c r="A1061" s="76" t="s">
        <v>168</v>
      </c>
      <c r="B1061" s="65" t="s">
        <v>170</v>
      </c>
      <c r="C1061" s="81">
        <f>SUM(C1063:C1075)</f>
        <v>2415002.62</v>
      </c>
      <c r="D1061" s="81">
        <f>SUM(D1063:D1075)</f>
        <v>642194.4</v>
      </c>
      <c r="E1061" s="146">
        <f>D1061/C1061</f>
        <v>0.265918717719652</v>
      </c>
    </row>
    <row r="1062" spans="1:5" ht="12.75">
      <c r="A1062" s="32"/>
      <c r="B1062" s="17" t="s">
        <v>171</v>
      </c>
      <c r="C1062" s="18">
        <f>SUM(C1076:C1077)</f>
        <v>6858308.01</v>
      </c>
      <c r="D1062" s="18">
        <f>SUM(D1076:D1077)</f>
        <v>770734.91</v>
      </c>
      <c r="E1062" s="146">
        <f aca="true" t="shared" si="75" ref="E1062:E1077">D1062/C1062</f>
        <v>0.11237974568599174</v>
      </c>
    </row>
    <row r="1063" spans="1:5" s="16" customFormat="1" ht="89.25">
      <c r="A1063" s="62">
        <v>2360</v>
      </c>
      <c r="B1063" s="63" t="s">
        <v>311</v>
      </c>
      <c r="C1063" s="112">
        <v>20000</v>
      </c>
      <c r="D1063" s="112">
        <v>0</v>
      </c>
      <c r="E1063" s="146">
        <f>D1063/C1063</f>
        <v>0</v>
      </c>
    </row>
    <row r="1064" spans="1:5" ht="12.75">
      <c r="A1064" s="33">
        <v>4170</v>
      </c>
      <c r="B1064" s="6" t="s">
        <v>6</v>
      </c>
      <c r="C1064" s="7">
        <v>13900</v>
      </c>
      <c r="D1064" s="7">
        <v>8838</v>
      </c>
      <c r="E1064" s="146">
        <f t="shared" si="75"/>
        <v>0.6358273381294964</v>
      </c>
    </row>
    <row r="1065" spans="1:5" ht="12.75">
      <c r="A1065" s="33">
        <v>4190</v>
      </c>
      <c r="B1065" s="6" t="s">
        <v>266</v>
      </c>
      <c r="C1065" s="7">
        <v>11000</v>
      </c>
      <c r="D1065" s="7">
        <v>0</v>
      </c>
      <c r="E1065" s="146">
        <f t="shared" si="75"/>
        <v>0</v>
      </c>
    </row>
    <row r="1066" spans="1:5" s="10" customFormat="1" ht="27.75" customHeight="1">
      <c r="A1066" s="33">
        <v>4210</v>
      </c>
      <c r="B1066" s="6" t="s">
        <v>7</v>
      </c>
      <c r="C1066" s="7">
        <v>37841.63</v>
      </c>
      <c r="D1066" s="7">
        <v>14775.84</v>
      </c>
      <c r="E1066" s="146">
        <f t="shared" si="75"/>
        <v>0.3904652098760017</v>
      </c>
    </row>
    <row r="1067" spans="1:5" s="20" customFormat="1" ht="12.75">
      <c r="A1067" s="33">
        <v>4220</v>
      </c>
      <c r="B1067" s="6" t="s">
        <v>30</v>
      </c>
      <c r="C1067" s="7">
        <v>1000</v>
      </c>
      <c r="D1067" s="7">
        <v>0</v>
      </c>
      <c r="E1067" s="201">
        <f t="shared" si="75"/>
        <v>0</v>
      </c>
    </row>
    <row r="1068" spans="1:5" ht="25.5">
      <c r="A1068" s="33">
        <v>4240</v>
      </c>
      <c r="B1068" s="6" t="s">
        <v>20</v>
      </c>
      <c r="C1068" s="7">
        <v>5000</v>
      </c>
      <c r="D1068" s="7">
        <v>0</v>
      </c>
      <c r="E1068" s="146">
        <f t="shared" si="75"/>
        <v>0</v>
      </c>
    </row>
    <row r="1069" spans="1:5" s="10" customFormat="1" ht="12.75">
      <c r="A1069" s="33">
        <v>4260</v>
      </c>
      <c r="B1069" s="6" t="s">
        <v>13</v>
      </c>
      <c r="C1069" s="7">
        <v>280140.8</v>
      </c>
      <c r="D1069" s="7">
        <v>150627.72</v>
      </c>
      <c r="E1069" s="146">
        <f t="shared" si="75"/>
        <v>0.5376857637302386</v>
      </c>
    </row>
    <row r="1070" spans="1:5" s="10" customFormat="1" ht="12.75">
      <c r="A1070" s="33">
        <v>4300</v>
      </c>
      <c r="B1070" s="6" t="s">
        <v>8</v>
      </c>
      <c r="C1070" s="7">
        <v>2037340.85</v>
      </c>
      <c r="D1070" s="7">
        <v>467923.5</v>
      </c>
      <c r="E1070" s="146">
        <f t="shared" si="75"/>
        <v>0.22967364542854965</v>
      </c>
    </row>
    <row r="1071" spans="1:5" s="10" customFormat="1" ht="12.75">
      <c r="A1071" s="33">
        <v>4430</v>
      </c>
      <c r="B1071" s="6" t="s">
        <v>9</v>
      </c>
      <c r="C1071" s="7">
        <v>350</v>
      </c>
      <c r="D1071" s="7">
        <v>0</v>
      </c>
      <c r="E1071" s="146">
        <f t="shared" si="75"/>
        <v>0</v>
      </c>
    </row>
    <row r="1072" spans="1:5" s="10" customFormat="1" ht="25.5">
      <c r="A1072" s="33">
        <v>4520</v>
      </c>
      <c r="B1072" s="6" t="s">
        <v>34</v>
      </c>
      <c r="C1072" s="7">
        <v>2400</v>
      </c>
      <c r="D1072" s="7">
        <v>0</v>
      </c>
      <c r="E1072" s="146">
        <f t="shared" si="75"/>
        <v>0</v>
      </c>
    </row>
    <row r="1073" spans="1:5" s="10" customFormat="1" ht="89.25">
      <c r="A1073" s="33">
        <v>4560</v>
      </c>
      <c r="B1073" s="6" t="s">
        <v>329</v>
      </c>
      <c r="C1073" s="7">
        <v>29.34</v>
      </c>
      <c r="D1073" s="7">
        <v>29.34</v>
      </c>
      <c r="E1073" s="146">
        <f t="shared" si="75"/>
        <v>1</v>
      </c>
    </row>
    <row r="1074" spans="1:5" s="10" customFormat="1" ht="25.5">
      <c r="A1074" s="33">
        <v>4610</v>
      </c>
      <c r="B1074" s="6" t="s">
        <v>22</v>
      </c>
      <c r="C1074" s="7">
        <v>1000</v>
      </c>
      <c r="D1074" s="7">
        <v>0</v>
      </c>
      <c r="E1074" s="146">
        <f t="shared" si="75"/>
        <v>0</v>
      </c>
    </row>
    <row r="1075" spans="1:5" s="20" customFormat="1" ht="25.5">
      <c r="A1075" s="33">
        <v>4700</v>
      </c>
      <c r="B1075" s="63" t="s">
        <v>25</v>
      </c>
      <c r="C1075" s="7">
        <v>5000</v>
      </c>
      <c r="D1075" s="7">
        <v>0</v>
      </c>
      <c r="E1075" s="146">
        <f t="shared" si="75"/>
        <v>0</v>
      </c>
    </row>
    <row r="1076" spans="1:5" s="16" customFormat="1" ht="25.5">
      <c r="A1076" s="35">
        <v>6050</v>
      </c>
      <c r="B1076" s="11" t="s">
        <v>1</v>
      </c>
      <c r="C1076" s="54">
        <v>6857682.51</v>
      </c>
      <c r="D1076" s="54">
        <v>770109.41</v>
      </c>
      <c r="E1076" s="146">
        <f t="shared" si="75"/>
        <v>0.1122987844475174</v>
      </c>
    </row>
    <row r="1077" spans="1:5" s="16" customFormat="1" ht="102">
      <c r="A1077" s="35">
        <v>6660</v>
      </c>
      <c r="B1077" s="11" t="s">
        <v>330</v>
      </c>
      <c r="C1077" s="54">
        <v>625.5</v>
      </c>
      <c r="D1077" s="54">
        <v>625.5</v>
      </c>
      <c r="E1077" s="146">
        <f t="shared" si="75"/>
        <v>1</v>
      </c>
    </row>
    <row r="1078" spans="1:5" s="20" customFormat="1" ht="25.5">
      <c r="A1078" s="129" t="s">
        <v>147</v>
      </c>
      <c r="B1078" s="99" t="s">
        <v>148</v>
      </c>
      <c r="C1078" s="108">
        <f>SUM(C1081,C1091,C1106,C1113,C1123)</f>
        <v>7097249.07</v>
      </c>
      <c r="D1078" s="108">
        <f>SUM(D1081,D1091,D1106,D1113,D1123)</f>
        <v>2650458.6199999996</v>
      </c>
      <c r="E1078" s="151">
        <f>D1078/C1078</f>
        <v>0.3734487255355686</v>
      </c>
    </row>
    <row r="1079" spans="1:5" ht="12.75">
      <c r="A1079" s="76" t="s">
        <v>168</v>
      </c>
      <c r="B1079" s="65" t="s">
        <v>170</v>
      </c>
      <c r="C1079" s="81">
        <f>SUM(C1082,C1092,C1107,C1114,C1124)</f>
        <v>5838006.800000001</v>
      </c>
      <c r="D1079" s="81">
        <f>SUM(D1082,D1092,D1107,D1114,D1124)</f>
        <v>2617958.6199999996</v>
      </c>
      <c r="E1079" s="146">
        <f>D1079/C1079</f>
        <v>0.448433636630913</v>
      </c>
    </row>
    <row r="1080" spans="1:5" s="3" customFormat="1" ht="25.5" customHeight="1">
      <c r="A1080" s="32"/>
      <c r="B1080" s="17" t="s">
        <v>171</v>
      </c>
      <c r="C1080" s="18">
        <f>SUM(C1093,C1108,C1115,C1125)</f>
        <v>1259242.27</v>
      </c>
      <c r="D1080" s="18">
        <f>SUM(D1093,D1108,D1115,D1125)</f>
        <v>32500</v>
      </c>
      <c r="E1080" s="143">
        <f>D1080/C1080</f>
        <v>0.02580917173309311</v>
      </c>
    </row>
    <row r="1081" spans="1:5" s="3" customFormat="1" ht="30" customHeight="1">
      <c r="A1081" s="131" t="s">
        <v>149</v>
      </c>
      <c r="B1081" s="103" t="s">
        <v>150</v>
      </c>
      <c r="C1081" s="104">
        <f>SUM(C1082)</f>
        <v>260893.93</v>
      </c>
      <c r="D1081" s="104">
        <f>SUM(D1082)</f>
        <v>74381.75</v>
      </c>
      <c r="E1081" s="145">
        <f>D1081/C1081</f>
        <v>0.2851034134830197</v>
      </c>
    </row>
    <row r="1082" spans="1:5" s="3" customFormat="1" ht="30" customHeight="1">
      <c r="A1082" s="76" t="s">
        <v>168</v>
      </c>
      <c r="B1082" s="65" t="s">
        <v>170</v>
      </c>
      <c r="C1082" s="81">
        <f>SUM(C1083:C1090)</f>
        <v>260893.93</v>
      </c>
      <c r="D1082" s="81">
        <f>SUM(D1083:D1090)</f>
        <v>74381.75</v>
      </c>
      <c r="E1082" s="199">
        <f>D1082/C1082</f>
        <v>0.2851034134830197</v>
      </c>
    </row>
    <row r="1083" spans="1:5" s="3" customFormat="1" ht="97.5" customHeight="1">
      <c r="A1083" s="36">
        <v>2360</v>
      </c>
      <c r="B1083" s="57" t="s">
        <v>311</v>
      </c>
      <c r="C1083" s="119">
        <v>110000</v>
      </c>
      <c r="D1083" s="119">
        <v>53344</v>
      </c>
      <c r="E1083" s="199">
        <f aca="true" t="shared" si="76" ref="E1083:E1090">D1083/C1083</f>
        <v>0.48494545454545457</v>
      </c>
    </row>
    <row r="1084" spans="1:5" s="3" customFormat="1" ht="18" customHeight="1">
      <c r="A1084" s="37">
        <v>4090</v>
      </c>
      <c r="B1084" s="21" t="s">
        <v>15</v>
      </c>
      <c r="C1084" s="49">
        <v>5650</v>
      </c>
      <c r="D1084" s="49">
        <v>0</v>
      </c>
      <c r="E1084" s="199">
        <f t="shared" si="76"/>
        <v>0</v>
      </c>
    </row>
    <row r="1085" spans="1:5" s="3" customFormat="1" ht="18" customHeight="1">
      <c r="A1085" s="37">
        <v>4110</v>
      </c>
      <c r="B1085" s="69" t="s">
        <v>180</v>
      </c>
      <c r="C1085" s="49">
        <v>181</v>
      </c>
      <c r="D1085" s="49">
        <v>0</v>
      </c>
      <c r="E1085" s="199">
        <f t="shared" si="76"/>
        <v>0</v>
      </c>
    </row>
    <row r="1086" spans="1:5" s="3" customFormat="1" ht="18" customHeight="1">
      <c r="A1086" s="37">
        <v>4170</v>
      </c>
      <c r="B1086" s="21" t="s">
        <v>177</v>
      </c>
      <c r="C1086" s="49">
        <v>19569</v>
      </c>
      <c r="D1086" s="49">
        <v>5277</v>
      </c>
      <c r="E1086" s="199">
        <f t="shared" si="76"/>
        <v>0.2696611988348919</v>
      </c>
    </row>
    <row r="1087" spans="1:5" s="3" customFormat="1" ht="19.5" customHeight="1">
      <c r="A1087" s="37">
        <v>4190</v>
      </c>
      <c r="B1087" s="58" t="s">
        <v>266</v>
      </c>
      <c r="C1087" s="49">
        <v>6700</v>
      </c>
      <c r="D1087" s="7">
        <v>399.86</v>
      </c>
      <c r="E1087" s="199">
        <f t="shared" si="76"/>
        <v>0.059680597014925375</v>
      </c>
    </row>
    <row r="1088" spans="1:5" s="20" customFormat="1" ht="12.75">
      <c r="A1088" s="37">
        <v>4210</v>
      </c>
      <c r="B1088" s="21" t="s">
        <v>7</v>
      </c>
      <c r="C1088" s="49">
        <v>8607</v>
      </c>
      <c r="D1088" s="49">
        <v>231.24</v>
      </c>
      <c r="E1088" s="199">
        <f t="shared" si="76"/>
        <v>0.026866504008365284</v>
      </c>
    </row>
    <row r="1089" spans="1:5" s="20" customFormat="1" ht="12.75">
      <c r="A1089" s="33">
        <v>4220</v>
      </c>
      <c r="B1089" s="6" t="s">
        <v>30</v>
      </c>
      <c r="C1089" s="7">
        <v>69386.93</v>
      </c>
      <c r="D1089" s="7">
        <v>7645.65</v>
      </c>
      <c r="E1089" s="222">
        <f t="shared" si="76"/>
        <v>0.11018861909584414</v>
      </c>
    </row>
    <row r="1090" spans="1:5" ht="12.75">
      <c r="A1090" s="37">
        <v>4300</v>
      </c>
      <c r="B1090" s="21" t="s">
        <v>8</v>
      </c>
      <c r="C1090" s="49">
        <v>40800</v>
      </c>
      <c r="D1090" s="49">
        <v>7484</v>
      </c>
      <c r="E1090" s="199">
        <f t="shared" si="76"/>
        <v>0.18343137254901962</v>
      </c>
    </row>
    <row r="1091" spans="1:5" ht="25.5">
      <c r="A1091" s="131" t="s">
        <v>151</v>
      </c>
      <c r="B1091" s="103" t="s">
        <v>152</v>
      </c>
      <c r="C1091" s="104">
        <f>SUM(C1092:C1093)</f>
        <v>2987692.4800000004</v>
      </c>
      <c r="D1091" s="104">
        <f>SUM(D1092:D1093)</f>
        <v>1240664.2199999997</v>
      </c>
      <c r="E1091" s="145">
        <f>D1091/C1091</f>
        <v>0.4152583401086847</v>
      </c>
    </row>
    <row r="1092" spans="1:5" ht="12.75">
      <c r="A1092" s="76" t="s">
        <v>168</v>
      </c>
      <c r="B1092" s="65" t="s">
        <v>170</v>
      </c>
      <c r="C1092" s="81">
        <f>SUM(C1094:C1104)</f>
        <v>2798733.2100000004</v>
      </c>
      <c r="D1092" s="81">
        <f>SUM(D1094:D1104)</f>
        <v>1240664.2199999997</v>
      </c>
      <c r="E1092" s="199">
        <f>D1092/C1092</f>
        <v>0.4432949219907958</v>
      </c>
    </row>
    <row r="1093" spans="1:5" ht="12.75">
      <c r="A1093" s="32"/>
      <c r="B1093" s="17" t="s">
        <v>171</v>
      </c>
      <c r="C1093" s="18">
        <f>SUM(C1105:C1105)</f>
        <v>188959.27</v>
      </c>
      <c r="D1093" s="18">
        <f>SUM(D1105:D1105)</f>
        <v>0</v>
      </c>
      <c r="E1093" s="199">
        <f aca="true" t="shared" si="77" ref="E1093:E1105">D1093/C1093</f>
        <v>0</v>
      </c>
    </row>
    <row r="1094" spans="1:5" ht="25.5">
      <c r="A1094" s="36">
        <v>2480</v>
      </c>
      <c r="B1094" s="57" t="s">
        <v>35</v>
      </c>
      <c r="C1094" s="7">
        <v>2220000</v>
      </c>
      <c r="D1094" s="7">
        <v>1110000</v>
      </c>
      <c r="E1094" s="199">
        <f t="shared" si="77"/>
        <v>0.5</v>
      </c>
    </row>
    <row r="1095" spans="1:5" ht="38.25">
      <c r="A1095" s="36">
        <v>2800</v>
      </c>
      <c r="B1095" s="57" t="s">
        <v>353</v>
      </c>
      <c r="C1095" s="7">
        <v>100000</v>
      </c>
      <c r="D1095" s="7">
        <v>0</v>
      </c>
      <c r="E1095" s="199">
        <f t="shared" si="77"/>
        <v>0</v>
      </c>
    </row>
    <row r="1096" spans="1:5" ht="12.75">
      <c r="A1096" s="33">
        <v>4110</v>
      </c>
      <c r="B1096" s="6" t="s">
        <v>4</v>
      </c>
      <c r="C1096" s="7">
        <v>3842.09</v>
      </c>
      <c r="D1096" s="7">
        <v>1001.89</v>
      </c>
      <c r="E1096" s="199">
        <f t="shared" si="77"/>
        <v>0.2607669263343649</v>
      </c>
    </row>
    <row r="1097" spans="1:5" s="3" customFormat="1" ht="18" customHeight="1">
      <c r="A1097" s="37">
        <v>4120</v>
      </c>
      <c r="B1097" s="69" t="s">
        <v>5</v>
      </c>
      <c r="C1097" s="49">
        <v>324.87</v>
      </c>
      <c r="D1097" s="49">
        <v>0</v>
      </c>
      <c r="E1097" s="199">
        <f t="shared" si="77"/>
        <v>0</v>
      </c>
    </row>
    <row r="1098" spans="1:5" ht="12.75">
      <c r="A1098" s="33">
        <v>4170</v>
      </c>
      <c r="B1098" s="6" t="s">
        <v>6</v>
      </c>
      <c r="C1098" s="7">
        <v>33008.04</v>
      </c>
      <c r="D1098" s="7">
        <v>13711.29</v>
      </c>
      <c r="E1098" s="199">
        <f t="shared" si="77"/>
        <v>0.41539243166210416</v>
      </c>
    </row>
    <row r="1099" spans="1:5" ht="12.75">
      <c r="A1099" s="33">
        <v>4210</v>
      </c>
      <c r="B1099" s="6" t="s">
        <v>7</v>
      </c>
      <c r="C1099" s="7">
        <v>222820.24</v>
      </c>
      <c r="D1099" s="7">
        <v>53053.5</v>
      </c>
      <c r="E1099" s="199">
        <f t="shared" si="77"/>
        <v>0.2381000038416618</v>
      </c>
    </row>
    <row r="1100" spans="1:5" ht="12.75">
      <c r="A1100" s="33">
        <v>4260</v>
      </c>
      <c r="B1100" s="6" t="s">
        <v>13</v>
      </c>
      <c r="C1100" s="7">
        <v>94709.98</v>
      </c>
      <c r="D1100" s="7">
        <v>38524.92</v>
      </c>
      <c r="E1100" s="199">
        <f t="shared" si="77"/>
        <v>0.40676726993290463</v>
      </c>
    </row>
    <row r="1101" spans="1:5" ht="12.75">
      <c r="A1101" s="33">
        <v>4270</v>
      </c>
      <c r="B1101" s="6" t="s">
        <v>0</v>
      </c>
      <c r="C1101" s="7">
        <v>25000</v>
      </c>
      <c r="D1101" s="7">
        <v>0</v>
      </c>
      <c r="E1101" s="199">
        <f t="shared" si="77"/>
        <v>0</v>
      </c>
    </row>
    <row r="1102" spans="1:5" s="10" customFormat="1" ht="12.75">
      <c r="A1102" s="33">
        <v>4300</v>
      </c>
      <c r="B1102" s="6" t="s">
        <v>8</v>
      </c>
      <c r="C1102" s="7">
        <v>90028.99</v>
      </c>
      <c r="D1102" s="7">
        <v>23263.7</v>
      </c>
      <c r="E1102" s="199">
        <f t="shared" si="77"/>
        <v>0.25840232129672897</v>
      </c>
    </row>
    <row r="1103" spans="1:5" s="3" customFormat="1" ht="25.5">
      <c r="A1103" s="33">
        <v>4360</v>
      </c>
      <c r="B1103" s="63" t="s">
        <v>243</v>
      </c>
      <c r="C1103" s="7">
        <v>1589</v>
      </c>
      <c r="D1103" s="7">
        <v>0</v>
      </c>
      <c r="E1103" s="199">
        <f t="shared" si="77"/>
        <v>0</v>
      </c>
    </row>
    <row r="1104" spans="1:5" s="20" customFormat="1" ht="12.75">
      <c r="A1104" s="33">
        <v>4430</v>
      </c>
      <c r="B1104" s="6" t="s">
        <v>9</v>
      </c>
      <c r="C1104" s="7">
        <v>7410</v>
      </c>
      <c r="D1104" s="7">
        <v>1108.92</v>
      </c>
      <c r="E1104" s="199">
        <f t="shared" si="77"/>
        <v>0.14965182186234818</v>
      </c>
    </row>
    <row r="1105" spans="1:8" s="16" customFormat="1" ht="25.5">
      <c r="A1105" s="35">
        <v>6050</v>
      </c>
      <c r="B1105" s="11" t="s">
        <v>1</v>
      </c>
      <c r="C1105" s="54">
        <v>188959.27</v>
      </c>
      <c r="D1105" s="54">
        <v>0</v>
      </c>
      <c r="E1105" s="199">
        <f t="shared" si="77"/>
        <v>0</v>
      </c>
      <c r="H1105" s="82"/>
    </row>
    <row r="1106" spans="1:5" ht="12.75">
      <c r="A1106" s="131" t="s">
        <v>153</v>
      </c>
      <c r="B1106" s="103" t="s">
        <v>154</v>
      </c>
      <c r="C1106" s="104">
        <f>SUM(C1107:C1108)</f>
        <v>2502244</v>
      </c>
      <c r="D1106" s="104">
        <f>SUM(D1107:D1108)</f>
        <v>1134353.75</v>
      </c>
      <c r="E1106" s="145">
        <f aca="true" t="shared" si="78" ref="E1106:E1114">D1106/C1106</f>
        <v>0.45333458687482114</v>
      </c>
    </row>
    <row r="1107" spans="1:5" ht="12.75">
      <c r="A1107" s="76" t="s">
        <v>168</v>
      </c>
      <c r="B1107" s="65" t="s">
        <v>170</v>
      </c>
      <c r="C1107" s="81">
        <f>SUM(C1109:C1111)</f>
        <v>2098461</v>
      </c>
      <c r="D1107" s="81">
        <f>SUM(D1109:D1111)</f>
        <v>1121753.75</v>
      </c>
      <c r="E1107" s="146">
        <f t="shared" si="78"/>
        <v>0.5345602086481474</v>
      </c>
    </row>
    <row r="1108" spans="1:5" s="3" customFormat="1" ht="12.75">
      <c r="A1108" s="32"/>
      <c r="B1108" s="17" t="s">
        <v>171</v>
      </c>
      <c r="C1108" s="18">
        <f>SUM(C1112)</f>
        <v>403783</v>
      </c>
      <c r="D1108" s="18">
        <f>SUM(D1112)</f>
        <v>12600</v>
      </c>
      <c r="E1108" s="143">
        <f t="shared" si="78"/>
        <v>0.031204879848829692</v>
      </c>
    </row>
    <row r="1109" spans="1:5" s="20" customFormat="1" ht="25.5">
      <c r="A1109" s="36">
        <v>2480</v>
      </c>
      <c r="B1109" s="6" t="s">
        <v>35</v>
      </c>
      <c r="C1109" s="7">
        <v>2078061</v>
      </c>
      <c r="D1109" s="7">
        <v>1101753.75</v>
      </c>
      <c r="E1109" s="143">
        <f t="shared" si="78"/>
        <v>0.5301835461037958</v>
      </c>
    </row>
    <row r="1110" spans="1:5" ht="38.25">
      <c r="A1110" s="36">
        <v>2800</v>
      </c>
      <c r="B1110" s="57" t="s">
        <v>265</v>
      </c>
      <c r="C1110" s="7">
        <v>20000</v>
      </c>
      <c r="D1110" s="7">
        <v>20000</v>
      </c>
      <c r="E1110" s="263">
        <f t="shared" si="78"/>
        <v>1</v>
      </c>
    </row>
    <row r="1111" spans="1:5" s="16" customFormat="1" ht="25.5">
      <c r="A1111" s="33">
        <v>4240</v>
      </c>
      <c r="B1111" s="6" t="s">
        <v>20</v>
      </c>
      <c r="C1111" s="7">
        <v>400</v>
      </c>
      <c r="D1111" s="7">
        <v>0</v>
      </c>
      <c r="E1111" s="199">
        <f t="shared" si="78"/>
        <v>0</v>
      </c>
    </row>
    <row r="1112" spans="1:5" ht="76.5">
      <c r="A1112" s="35">
        <v>6220</v>
      </c>
      <c r="B1112" s="11" t="s">
        <v>263</v>
      </c>
      <c r="C1112" s="54">
        <v>403783</v>
      </c>
      <c r="D1112" s="54">
        <v>12600</v>
      </c>
      <c r="E1112" s="143">
        <f t="shared" si="78"/>
        <v>0.031204879848829692</v>
      </c>
    </row>
    <row r="1113" spans="1:5" ht="25.5">
      <c r="A1113" s="131" t="s">
        <v>155</v>
      </c>
      <c r="B1113" s="103" t="s">
        <v>156</v>
      </c>
      <c r="C1113" s="104">
        <f>SUM(C1114:C1115)</f>
        <v>819800</v>
      </c>
      <c r="D1113" s="104">
        <f>SUM(D1114:D1115)</f>
        <v>190084.5</v>
      </c>
      <c r="E1113" s="145">
        <f t="shared" si="78"/>
        <v>0.23186691876067334</v>
      </c>
    </row>
    <row r="1114" spans="1:5" ht="12.75">
      <c r="A1114" s="76" t="s">
        <v>168</v>
      </c>
      <c r="B1114" s="65" t="s">
        <v>170</v>
      </c>
      <c r="C1114" s="81">
        <f>SUM(C1116:C1121)</f>
        <v>396800</v>
      </c>
      <c r="D1114" s="81">
        <f>SUM(D1116:D1121)</f>
        <v>170184.5</v>
      </c>
      <c r="E1114" s="199">
        <f t="shared" si="78"/>
        <v>0.4288923891129032</v>
      </c>
    </row>
    <row r="1115" spans="1:5" ht="12.75">
      <c r="A1115" s="32"/>
      <c r="B1115" s="17" t="s">
        <v>171</v>
      </c>
      <c r="C1115" s="18">
        <f>SUM(C1122)</f>
        <v>423000</v>
      </c>
      <c r="D1115" s="18">
        <f>SUM(D1122)</f>
        <v>19900</v>
      </c>
      <c r="E1115" s="199">
        <f aca="true" t="shared" si="79" ref="E1115:E1124">D1115/C1115</f>
        <v>0.047044917257683214</v>
      </c>
    </row>
    <row r="1116" spans="1:5" ht="89.25">
      <c r="A1116" s="62">
        <v>2720</v>
      </c>
      <c r="B1116" s="63" t="s">
        <v>250</v>
      </c>
      <c r="C1116" s="112">
        <v>351800</v>
      </c>
      <c r="D1116" s="112">
        <v>170000</v>
      </c>
      <c r="E1116" s="199">
        <f t="shared" si="79"/>
        <v>0.4832291074474133</v>
      </c>
    </row>
    <row r="1117" spans="1:5" ht="12.75">
      <c r="A1117" s="62">
        <v>4110</v>
      </c>
      <c r="B1117" s="63" t="s">
        <v>4</v>
      </c>
      <c r="C1117" s="112">
        <v>1000</v>
      </c>
      <c r="D1117" s="112">
        <v>0</v>
      </c>
      <c r="E1117" s="199">
        <f t="shared" si="79"/>
        <v>0</v>
      </c>
    </row>
    <row r="1118" spans="1:5" ht="12.75">
      <c r="A1118" s="62">
        <v>4120</v>
      </c>
      <c r="B1118" s="63" t="s">
        <v>5</v>
      </c>
      <c r="C1118" s="112">
        <v>1000</v>
      </c>
      <c r="D1118" s="112">
        <v>0</v>
      </c>
      <c r="E1118" s="199">
        <f t="shared" si="79"/>
        <v>0</v>
      </c>
    </row>
    <row r="1119" spans="1:5" s="10" customFormat="1" ht="12.75">
      <c r="A1119" s="33">
        <v>4170</v>
      </c>
      <c r="B1119" s="6" t="s">
        <v>6</v>
      </c>
      <c r="C1119" s="7">
        <v>1000</v>
      </c>
      <c r="D1119" s="7">
        <v>0</v>
      </c>
      <c r="E1119" s="199">
        <f t="shared" si="79"/>
        <v>0</v>
      </c>
    </row>
    <row r="1120" spans="1:5" s="20" customFormat="1" ht="12.75">
      <c r="A1120" s="33">
        <v>4210</v>
      </c>
      <c r="B1120" s="6" t="s">
        <v>7</v>
      </c>
      <c r="C1120" s="7">
        <v>2000</v>
      </c>
      <c r="D1120" s="7">
        <v>0</v>
      </c>
      <c r="E1120" s="199">
        <f t="shared" si="79"/>
        <v>0</v>
      </c>
    </row>
    <row r="1121" spans="1:5" s="16" customFormat="1" ht="12.75">
      <c r="A1121" s="33">
        <v>4300</v>
      </c>
      <c r="B1121" s="6" t="s">
        <v>8</v>
      </c>
      <c r="C1121" s="7">
        <v>40000</v>
      </c>
      <c r="D1121" s="7">
        <v>184.5</v>
      </c>
      <c r="E1121" s="199">
        <f t="shared" si="79"/>
        <v>0.0046125</v>
      </c>
    </row>
    <row r="1122" spans="1:8" s="16" customFormat="1" ht="25.5">
      <c r="A1122" s="35">
        <v>6050</v>
      </c>
      <c r="B1122" s="11" t="s">
        <v>1</v>
      </c>
      <c r="C1122" s="54">
        <v>423000</v>
      </c>
      <c r="D1122" s="54">
        <v>19900</v>
      </c>
      <c r="E1122" s="199">
        <f t="shared" si="79"/>
        <v>0.047044917257683214</v>
      </c>
      <c r="H1122" s="82"/>
    </row>
    <row r="1123" spans="1:5" s="10" customFormat="1" ht="12.75">
      <c r="A1123" s="131" t="s">
        <v>157</v>
      </c>
      <c r="B1123" s="103" t="s">
        <v>40</v>
      </c>
      <c r="C1123" s="104">
        <f>SUM(C1124:C1125)</f>
        <v>526618.66</v>
      </c>
      <c r="D1123" s="104">
        <f>SUM(D1124:D1125)</f>
        <v>10974.400000000001</v>
      </c>
      <c r="E1123" s="145">
        <f t="shared" si="79"/>
        <v>0.020839367902383103</v>
      </c>
    </row>
    <row r="1124" spans="1:5" s="10" customFormat="1" ht="12.75">
      <c r="A1124" s="76" t="s">
        <v>168</v>
      </c>
      <c r="B1124" s="65" t="s">
        <v>169</v>
      </c>
      <c r="C1124" s="81">
        <f>SUM(C1126:C1138)</f>
        <v>283118.66000000003</v>
      </c>
      <c r="D1124" s="81">
        <f>SUM(D1126:D1138)</f>
        <v>10974.400000000001</v>
      </c>
      <c r="E1124" s="199">
        <f t="shared" si="79"/>
        <v>0.03876254571139889</v>
      </c>
    </row>
    <row r="1125" spans="1:5" s="10" customFormat="1" ht="12.75">
      <c r="A1125" s="32"/>
      <c r="B1125" s="17" t="s">
        <v>171</v>
      </c>
      <c r="C1125" s="18">
        <f>SUM(C1139:C1139)</f>
        <v>243500</v>
      </c>
      <c r="D1125" s="18">
        <f>SUM(D1139:D1139)</f>
        <v>0</v>
      </c>
      <c r="E1125" s="199">
        <f aca="true" t="shared" si="80" ref="E1125:E1139">D1125/C1125</f>
        <v>0</v>
      </c>
    </row>
    <row r="1126" spans="1:7" s="10" customFormat="1" ht="25.5">
      <c r="A1126" s="41">
        <v>3020</v>
      </c>
      <c r="B1126" s="29" t="s">
        <v>2</v>
      </c>
      <c r="C1126" s="71">
        <v>1000</v>
      </c>
      <c r="D1126" s="71">
        <v>0</v>
      </c>
      <c r="E1126" s="199">
        <f t="shared" si="80"/>
        <v>0</v>
      </c>
      <c r="F1126" s="77"/>
      <c r="G1126" s="77"/>
    </row>
    <row r="1127" spans="1:7" s="10" customFormat="1" ht="25.5">
      <c r="A1127" s="41">
        <v>4010</v>
      </c>
      <c r="B1127" s="63" t="s">
        <v>3</v>
      </c>
      <c r="C1127" s="71">
        <v>6000</v>
      </c>
      <c r="D1127" s="71">
        <v>0</v>
      </c>
      <c r="E1127" s="199">
        <f t="shared" si="80"/>
        <v>0</v>
      </c>
      <c r="F1127" s="77"/>
      <c r="G1127" s="77"/>
    </row>
    <row r="1128" spans="1:7" s="10" customFormat="1" ht="12.75">
      <c r="A1128" s="41">
        <v>4090</v>
      </c>
      <c r="B1128" s="63" t="s">
        <v>15</v>
      </c>
      <c r="C1128" s="71">
        <v>1500</v>
      </c>
      <c r="D1128" s="71">
        <v>0</v>
      </c>
      <c r="E1128" s="199">
        <f t="shared" si="80"/>
        <v>0</v>
      </c>
      <c r="F1128" s="77"/>
      <c r="G1128" s="77"/>
    </row>
    <row r="1129" spans="1:5" s="10" customFormat="1" ht="12.75">
      <c r="A1129" s="41">
        <v>4110</v>
      </c>
      <c r="B1129" s="29" t="s">
        <v>180</v>
      </c>
      <c r="C1129" s="71">
        <v>1800</v>
      </c>
      <c r="D1129" s="71">
        <v>0</v>
      </c>
      <c r="E1129" s="199">
        <f t="shared" si="80"/>
        <v>0</v>
      </c>
    </row>
    <row r="1130" spans="1:5" s="10" customFormat="1" ht="12.75">
      <c r="A1130" s="41">
        <v>4120</v>
      </c>
      <c r="B1130" s="29" t="s">
        <v>5</v>
      </c>
      <c r="C1130" s="71">
        <v>1150</v>
      </c>
      <c r="D1130" s="71">
        <v>0</v>
      </c>
      <c r="E1130" s="199">
        <f t="shared" si="80"/>
        <v>0</v>
      </c>
    </row>
    <row r="1131" spans="1:5" s="10" customFormat="1" ht="12.75">
      <c r="A1131" s="41">
        <v>4170</v>
      </c>
      <c r="B1131" s="29" t="s">
        <v>177</v>
      </c>
      <c r="C1131" s="71">
        <v>18000</v>
      </c>
      <c r="D1131" s="71">
        <v>0</v>
      </c>
      <c r="E1131" s="199">
        <f t="shared" si="80"/>
        <v>0</v>
      </c>
    </row>
    <row r="1132" spans="1:5" s="10" customFormat="1" ht="12.75">
      <c r="A1132" s="41">
        <v>4190</v>
      </c>
      <c r="B1132" s="63" t="s">
        <v>266</v>
      </c>
      <c r="C1132" s="71">
        <v>8000</v>
      </c>
      <c r="D1132" s="71">
        <v>0</v>
      </c>
      <c r="E1132" s="199">
        <f t="shared" si="80"/>
        <v>0</v>
      </c>
    </row>
    <row r="1133" spans="1:5" s="10" customFormat="1" ht="12.75">
      <c r="A1133" s="41">
        <v>4210</v>
      </c>
      <c r="B1133" s="29" t="s">
        <v>7</v>
      </c>
      <c r="C1133" s="71">
        <v>29268</v>
      </c>
      <c r="D1133" s="71">
        <v>1684.5</v>
      </c>
      <c r="E1133" s="199">
        <f t="shared" si="80"/>
        <v>0.05755432554325543</v>
      </c>
    </row>
    <row r="1134" spans="1:5" s="10" customFormat="1" ht="12.75">
      <c r="A1134" s="41">
        <v>4220</v>
      </c>
      <c r="B1134" s="63" t="s">
        <v>331</v>
      </c>
      <c r="C1134" s="71">
        <v>6000</v>
      </c>
      <c r="D1134" s="71">
        <v>0</v>
      </c>
      <c r="E1134" s="199">
        <f t="shared" si="80"/>
        <v>0</v>
      </c>
    </row>
    <row r="1135" spans="1:5" s="10" customFormat="1" ht="12.75">
      <c r="A1135" s="41">
        <v>4260</v>
      </c>
      <c r="B1135" s="63" t="s">
        <v>13</v>
      </c>
      <c r="C1135" s="71">
        <v>1500</v>
      </c>
      <c r="D1135" s="71">
        <v>458.8</v>
      </c>
      <c r="E1135" s="199">
        <f t="shared" si="80"/>
        <v>0.3058666666666667</v>
      </c>
    </row>
    <row r="1136" spans="1:5" s="10" customFormat="1" ht="12.75">
      <c r="A1136" s="41">
        <v>4300</v>
      </c>
      <c r="B1136" s="29" t="s">
        <v>8</v>
      </c>
      <c r="C1136" s="71">
        <v>206400.66</v>
      </c>
      <c r="D1136" s="71">
        <v>8831.1</v>
      </c>
      <c r="E1136" s="199">
        <f t="shared" si="80"/>
        <v>0.04278620039296386</v>
      </c>
    </row>
    <row r="1137" spans="1:5" s="3" customFormat="1" ht="25.5">
      <c r="A1137" s="41">
        <v>4380</v>
      </c>
      <c r="B1137" s="29" t="s">
        <v>36</v>
      </c>
      <c r="C1137" s="71">
        <v>500</v>
      </c>
      <c r="D1137" s="71">
        <v>0</v>
      </c>
      <c r="E1137" s="199">
        <f t="shared" si="80"/>
        <v>0</v>
      </c>
    </row>
    <row r="1138" spans="1:5" s="20" customFormat="1" ht="12.75">
      <c r="A1138" s="33">
        <v>4430</v>
      </c>
      <c r="B1138" s="6" t="s">
        <v>9</v>
      </c>
      <c r="C1138" s="7">
        <v>2000</v>
      </c>
      <c r="D1138" s="7">
        <v>0</v>
      </c>
      <c r="E1138" s="199">
        <f t="shared" si="80"/>
        <v>0</v>
      </c>
    </row>
    <row r="1139" spans="1:5" s="20" customFormat="1" ht="25.5">
      <c r="A1139" s="35">
        <v>6050</v>
      </c>
      <c r="B1139" s="11" t="s">
        <v>1</v>
      </c>
      <c r="C1139" s="54">
        <v>243500</v>
      </c>
      <c r="D1139" s="54">
        <v>0</v>
      </c>
      <c r="E1139" s="199">
        <f t="shared" si="80"/>
        <v>0</v>
      </c>
    </row>
    <row r="1140" spans="1:5" s="3" customFormat="1" ht="12.75">
      <c r="A1140" s="129" t="s">
        <v>158</v>
      </c>
      <c r="B1140" s="99" t="s">
        <v>223</v>
      </c>
      <c r="C1140" s="100">
        <f>SUM(C1144,C1156,C1162)</f>
        <v>3273901.3499999996</v>
      </c>
      <c r="D1140" s="100">
        <f>SUM(D1144,D1156,D1162)</f>
        <v>1181569.6500000001</v>
      </c>
      <c r="E1140" s="140">
        <f aca="true" t="shared" si="81" ref="E1140:E1145">D1140/C1140</f>
        <v>0.36090569741815837</v>
      </c>
    </row>
    <row r="1141" spans="1:5" s="13" customFormat="1" ht="12.75">
      <c r="A1141" s="76" t="s">
        <v>168</v>
      </c>
      <c r="B1141" s="65" t="s">
        <v>170</v>
      </c>
      <c r="C1141" s="81">
        <f>SUM(C1145,C1157,C1163)</f>
        <v>733997.5</v>
      </c>
      <c r="D1141" s="81">
        <f>SUM(D1145,D1157,D1163)</f>
        <v>389578.92</v>
      </c>
      <c r="E1141" s="146">
        <f t="shared" si="81"/>
        <v>0.5307632791664821</v>
      </c>
    </row>
    <row r="1142" spans="1:5" s="20" customFormat="1" ht="12.75">
      <c r="A1142" s="76"/>
      <c r="B1142" s="43" t="s">
        <v>192</v>
      </c>
      <c r="C1142" s="55">
        <f>SUM(C1143:C1143)</f>
        <v>2539903.8499999996</v>
      </c>
      <c r="D1142" s="55">
        <f>SUM(D1143:D1143)</f>
        <v>791990.73</v>
      </c>
      <c r="E1142" s="215">
        <f t="shared" si="81"/>
        <v>0.3118191777220229</v>
      </c>
    </row>
    <row r="1143" spans="1:5" s="16" customFormat="1" ht="12.75">
      <c r="A1143" s="32"/>
      <c r="B1143" s="17" t="s">
        <v>171</v>
      </c>
      <c r="C1143" s="18">
        <f>SUM(C1165,C1146,,C1158)</f>
        <v>2539903.8499999996</v>
      </c>
      <c r="D1143" s="18">
        <f>SUM(D1165,D1146,,D1158)</f>
        <v>791990.73</v>
      </c>
      <c r="E1143" s="215">
        <f t="shared" si="81"/>
        <v>0.3118191777220229</v>
      </c>
    </row>
    <row r="1144" spans="1:5" ht="12.75">
      <c r="A1144" s="131" t="s">
        <v>159</v>
      </c>
      <c r="B1144" s="103" t="s">
        <v>160</v>
      </c>
      <c r="C1144" s="104">
        <f>SUM(C1145:C1146)</f>
        <v>1486324.8599999999</v>
      </c>
      <c r="D1144" s="104">
        <f>SUM(D1145:D1146)</f>
        <v>797486.41</v>
      </c>
      <c r="E1144" s="145">
        <f t="shared" si="81"/>
        <v>0.5365491969232083</v>
      </c>
    </row>
    <row r="1145" spans="1:5" ht="12.75">
      <c r="A1145" s="76" t="s">
        <v>168</v>
      </c>
      <c r="B1145" s="65" t="s">
        <v>170</v>
      </c>
      <c r="C1145" s="81">
        <f>SUM(C1147:C1154)</f>
        <v>165819.7</v>
      </c>
      <c r="D1145" s="81">
        <f>SUM(D1147:D1154)</f>
        <v>39301.68</v>
      </c>
      <c r="E1145" s="146">
        <f t="shared" si="81"/>
        <v>0.23701454049187157</v>
      </c>
    </row>
    <row r="1146" spans="1:5" ht="12.75">
      <c r="A1146" s="32"/>
      <c r="B1146" s="17" t="s">
        <v>171</v>
      </c>
      <c r="C1146" s="18">
        <f>SUM(C1155:C1155)</f>
        <v>1320505.16</v>
      </c>
      <c r="D1146" s="18">
        <f>SUM(D1155:D1155)</f>
        <v>758184.73</v>
      </c>
      <c r="E1146" s="215">
        <f aca="true" t="shared" si="82" ref="E1146:E1155">D1146/C1146</f>
        <v>0.574162640909332</v>
      </c>
    </row>
    <row r="1147" spans="1:5" s="10" customFormat="1" ht="12.75">
      <c r="A1147" s="41">
        <v>4110</v>
      </c>
      <c r="B1147" s="29" t="s">
        <v>180</v>
      </c>
      <c r="C1147" s="71">
        <v>2012.41</v>
      </c>
      <c r="D1147" s="71">
        <v>515.7</v>
      </c>
      <c r="E1147" s="146">
        <f t="shared" si="82"/>
        <v>0.2562599072753564</v>
      </c>
    </row>
    <row r="1148" spans="1:5" s="10" customFormat="1" ht="12.75">
      <c r="A1148" s="41">
        <v>4120</v>
      </c>
      <c r="B1148" s="29" t="s">
        <v>5</v>
      </c>
      <c r="C1148" s="71">
        <v>287.39</v>
      </c>
      <c r="D1148" s="71">
        <v>0</v>
      </c>
      <c r="E1148" s="146">
        <f t="shared" si="82"/>
        <v>0</v>
      </c>
    </row>
    <row r="1149" spans="1:5" ht="12.75">
      <c r="A1149" s="62">
        <v>4170</v>
      </c>
      <c r="B1149" s="63" t="s">
        <v>177</v>
      </c>
      <c r="C1149" s="112">
        <v>16700.2</v>
      </c>
      <c r="D1149" s="112">
        <v>4133.3</v>
      </c>
      <c r="E1149" s="215">
        <f t="shared" si="82"/>
        <v>0.2475000299397612</v>
      </c>
    </row>
    <row r="1150" spans="1:5" s="10" customFormat="1" ht="12.75">
      <c r="A1150" s="33">
        <v>4210</v>
      </c>
      <c r="B1150" s="6" t="s">
        <v>7</v>
      </c>
      <c r="C1150" s="7">
        <v>35981.92</v>
      </c>
      <c r="D1150" s="7">
        <v>8097.32</v>
      </c>
      <c r="E1150" s="215">
        <f t="shared" si="82"/>
        <v>0.225038574928742</v>
      </c>
    </row>
    <row r="1151" spans="1:5" s="10" customFormat="1" ht="12.75">
      <c r="A1151" s="33">
        <v>4260</v>
      </c>
      <c r="B1151" s="6" t="s">
        <v>13</v>
      </c>
      <c r="C1151" s="7">
        <v>43737.78</v>
      </c>
      <c r="D1151" s="7">
        <v>18807.54</v>
      </c>
      <c r="E1151" s="215">
        <f t="shared" si="82"/>
        <v>0.43000673559563385</v>
      </c>
    </row>
    <row r="1152" spans="1:5" s="10" customFormat="1" ht="12.75">
      <c r="A1152" s="33">
        <v>4270</v>
      </c>
      <c r="B1152" s="63" t="s">
        <v>0</v>
      </c>
      <c r="C1152" s="7">
        <v>25000</v>
      </c>
      <c r="D1152" s="7">
        <v>0</v>
      </c>
      <c r="E1152" s="215">
        <f t="shared" si="82"/>
        <v>0</v>
      </c>
    </row>
    <row r="1153" spans="1:5" s="20" customFormat="1" ht="12.75">
      <c r="A1153" s="33">
        <v>4300</v>
      </c>
      <c r="B1153" s="6" t="s">
        <v>8</v>
      </c>
      <c r="C1153" s="7">
        <v>39200</v>
      </c>
      <c r="D1153" s="7">
        <v>7747.82</v>
      </c>
      <c r="E1153" s="215">
        <f t="shared" si="82"/>
        <v>0.1976484693877551</v>
      </c>
    </row>
    <row r="1154" spans="1:5" ht="12.75">
      <c r="A1154" s="33">
        <v>4430</v>
      </c>
      <c r="B1154" s="6" t="s">
        <v>9</v>
      </c>
      <c r="C1154" s="7">
        <v>2900</v>
      </c>
      <c r="D1154" s="7">
        <v>0</v>
      </c>
      <c r="E1154" s="215">
        <f t="shared" si="82"/>
        <v>0</v>
      </c>
    </row>
    <row r="1155" spans="1:8" ht="25.5">
      <c r="A1155" s="35">
        <v>6050</v>
      </c>
      <c r="B1155" s="11" t="s">
        <v>1</v>
      </c>
      <c r="C1155" s="54">
        <v>1320505.16</v>
      </c>
      <c r="D1155" s="54">
        <v>758184.73</v>
      </c>
      <c r="E1155" s="215">
        <f t="shared" si="82"/>
        <v>0.574162640909332</v>
      </c>
      <c r="F1155" s="10"/>
      <c r="H1155" s="77"/>
    </row>
    <row r="1156" spans="1:5" s="3" customFormat="1" ht="25.5">
      <c r="A1156" s="131" t="s">
        <v>161</v>
      </c>
      <c r="B1156" s="103" t="s">
        <v>224</v>
      </c>
      <c r="C1156" s="104">
        <f>SUM(C1157:C1158)</f>
        <v>1333000</v>
      </c>
      <c r="D1156" s="104">
        <f>SUM(D1157:D1158)</f>
        <v>341000</v>
      </c>
      <c r="E1156" s="145">
        <f aca="true" t="shared" si="83" ref="E1156:E1163">D1156/C1156</f>
        <v>0.2558139534883721</v>
      </c>
    </row>
    <row r="1157" spans="1:5" s="20" customFormat="1" ht="12.75">
      <c r="A1157" s="76" t="s">
        <v>168</v>
      </c>
      <c r="B1157" s="65" t="s">
        <v>170</v>
      </c>
      <c r="C1157" s="81">
        <f>SUM(C1159:C1160)</f>
        <v>400000</v>
      </c>
      <c r="D1157" s="81">
        <f>SUM(D1159:D1160)</f>
        <v>341000</v>
      </c>
      <c r="E1157" s="146">
        <f t="shared" si="83"/>
        <v>0.8525</v>
      </c>
    </row>
    <row r="1158" spans="1:5" s="20" customFormat="1" ht="12.75">
      <c r="A1158" s="32"/>
      <c r="B1158" s="17" t="s">
        <v>171</v>
      </c>
      <c r="C1158" s="18">
        <f>SUM(C1161)</f>
        <v>933000</v>
      </c>
      <c r="D1158" s="18">
        <f>SUM(D1161)</f>
        <v>0</v>
      </c>
      <c r="E1158" s="147">
        <f t="shared" si="83"/>
        <v>0</v>
      </c>
    </row>
    <row r="1159" spans="1:5" s="13" customFormat="1" ht="89.25">
      <c r="A1159" s="36">
        <v>2360</v>
      </c>
      <c r="B1159" s="6" t="s">
        <v>311</v>
      </c>
      <c r="C1159" s="7">
        <v>100000</v>
      </c>
      <c r="D1159" s="7">
        <v>43000</v>
      </c>
      <c r="E1159" s="147">
        <f t="shared" si="83"/>
        <v>0.43</v>
      </c>
    </row>
    <row r="1160" spans="1:5" s="16" customFormat="1" ht="51">
      <c r="A1160" s="62">
        <v>2820</v>
      </c>
      <c r="B1160" s="63" t="s">
        <v>276</v>
      </c>
      <c r="C1160" s="112">
        <v>300000</v>
      </c>
      <c r="D1160" s="112">
        <v>298000</v>
      </c>
      <c r="E1160" s="146">
        <f t="shared" si="83"/>
        <v>0.9933333333333333</v>
      </c>
    </row>
    <row r="1161" spans="1:5" s="20" customFormat="1" ht="25.5">
      <c r="A1161" s="35">
        <v>6050</v>
      </c>
      <c r="B1161" s="11" t="s">
        <v>1</v>
      </c>
      <c r="C1161" s="54">
        <v>933000</v>
      </c>
      <c r="D1161" s="54">
        <v>0</v>
      </c>
      <c r="E1161" s="199">
        <f t="shared" si="83"/>
        <v>0</v>
      </c>
    </row>
    <row r="1162" spans="1:5" ht="12.75">
      <c r="A1162" s="131" t="s">
        <v>162</v>
      </c>
      <c r="B1162" s="103" t="s">
        <v>40</v>
      </c>
      <c r="C1162" s="105">
        <f>SUM(C1163,C1164)</f>
        <v>454576.49</v>
      </c>
      <c r="D1162" s="105">
        <f>SUM(D1163,D1164)</f>
        <v>43083.24</v>
      </c>
      <c r="E1162" s="144">
        <f t="shared" si="83"/>
        <v>0.09477665683942431</v>
      </c>
    </row>
    <row r="1163" spans="1:5" s="13" customFormat="1" ht="12.75">
      <c r="A1163" s="133" t="s">
        <v>168</v>
      </c>
      <c r="B1163" s="65" t="s">
        <v>170</v>
      </c>
      <c r="C1163" s="81">
        <f>SUM(C1166:C1175)</f>
        <v>168177.8</v>
      </c>
      <c r="D1163" s="81">
        <f>SUM(D1166:D1175)</f>
        <v>9277.24</v>
      </c>
      <c r="E1163" s="146">
        <f t="shared" si="83"/>
        <v>0.05516328552282168</v>
      </c>
    </row>
    <row r="1164" spans="1:5" s="10" customFormat="1" ht="12.75">
      <c r="A1164" s="133"/>
      <c r="B1164" s="43" t="s">
        <v>192</v>
      </c>
      <c r="C1164" s="55">
        <f>SUM(C1165:C1165)</f>
        <v>286398.69</v>
      </c>
      <c r="D1164" s="55">
        <f>SUM(D1165:D1165)</f>
        <v>33806</v>
      </c>
      <c r="E1164" s="146">
        <f aca="true" t="shared" si="84" ref="E1164:E1176">D1164/C1164</f>
        <v>0.11803824940679722</v>
      </c>
    </row>
    <row r="1165" spans="1:5" ht="12.75">
      <c r="A1165" s="38"/>
      <c r="B1165" s="17" t="s">
        <v>171</v>
      </c>
      <c r="C1165" s="18">
        <f>SUM(C1176)</f>
        <v>286398.69</v>
      </c>
      <c r="D1165" s="18">
        <f>SUM(D1176)</f>
        <v>33806</v>
      </c>
      <c r="E1165" s="146">
        <f t="shared" si="84"/>
        <v>0.11803824940679722</v>
      </c>
    </row>
    <row r="1166" spans="1:5" ht="12.75">
      <c r="A1166" s="41">
        <v>4110</v>
      </c>
      <c r="B1166" s="29" t="s">
        <v>180</v>
      </c>
      <c r="C1166" s="71">
        <v>3000</v>
      </c>
      <c r="D1166" s="71">
        <v>0</v>
      </c>
      <c r="E1166" s="146">
        <f t="shared" si="84"/>
        <v>0</v>
      </c>
    </row>
    <row r="1167" spans="1:5" ht="12.75">
      <c r="A1167" s="30">
        <v>4120</v>
      </c>
      <c r="B1167" s="8" t="s">
        <v>5</v>
      </c>
      <c r="C1167" s="9">
        <v>1000</v>
      </c>
      <c r="D1167" s="9">
        <v>0</v>
      </c>
      <c r="E1167" s="146">
        <f t="shared" si="84"/>
        <v>0</v>
      </c>
    </row>
    <row r="1168" spans="1:5" ht="12.75">
      <c r="A1168" s="33">
        <v>4170</v>
      </c>
      <c r="B1168" s="6" t="s">
        <v>6</v>
      </c>
      <c r="C1168" s="7">
        <v>6000</v>
      </c>
      <c r="D1168" s="7">
        <v>0</v>
      </c>
      <c r="E1168" s="146">
        <f t="shared" si="84"/>
        <v>0</v>
      </c>
    </row>
    <row r="1169" spans="1:5" ht="12.75">
      <c r="A1169" s="33">
        <v>4190</v>
      </c>
      <c r="B1169" s="63" t="s">
        <v>266</v>
      </c>
      <c r="C1169" s="7">
        <v>43000</v>
      </c>
      <c r="D1169" s="7">
        <v>1899.99</v>
      </c>
      <c r="E1169" s="146">
        <f t="shared" si="84"/>
        <v>0.04418581395348837</v>
      </c>
    </row>
    <row r="1170" spans="1:9" ht="12.75">
      <c r="A1170" s="33">
        <v>4210</v>
      </c>
      <c r="B1170" s="6" t="s">
        <v>7</v>
      </c>
      <c r="C1170" s="7">
        <v>22256</v>
      </c>
      <c r="D1170" s="7">
        <v>0</v>
      </c>
      <c r="E1170" s="146">
        <f t="shared" si="84"/>
        <v>0</v>
      </c>
      <c r="I1170" s="77"/>
    </row>
    <row r="1171" spans="1:5" s="12" customFormat="1" ht="30.75" customHeight="1">
      <c r="A1171" s="33">
        <v>4260</v>
      </c>
      <c r="B1171" s="6" t="s">
        <v>13</v>
      </c>
      <c r="C1171" s="7">
        <v>3881.8</v>
      </c>
      <c r="D1171" s="7">
        <v>1407.25</v>
      </c>
      <c r="E1171" s="146">
        <f t="shared" si="84"/>
        <v>0.36252511721366376</v>
      </c>
    </row>
    <row r="1172" spans="1:5" s="12" customFormat="1" ht="12.75">
      <c r="A1172" s="33">
        <v>4300</v>
      </c>
      <c r="B1172" s="6" t="s">
        <v>8</v>
      </c>
      <c r="C1172" s="7">
        <v>85090</v>
      </c>
      <c r="D1172" s="7">
        <v>5970</v>
      </c>
      <c r="E1172" s="146">
        <f t="shared" si="84"/>
        <v>0.07016100599365378</v>
      </c>
    </row>
    <row r="1173" spans="1:6" s="50" customFormat="1" ht="35.25" customHeight="1" hidden="1" thickBot="1">
      <c r="A1173" s="33">
        <v>4430</v>
      </c>
      <c r="B1173" s="6" t="s">
        <v>9</v>
      </c>
      <c r="C1173" s="7"/>
      <c r="D1173" s="7"/>
      <c r="E1173" s="146" t="e">
        <f t="shared" si="84"/>
        <v>#DIV/0!</v>
      </c>
      <c r="F1173" s="51"/>
    </row>
    <row r="1174" spans="1:6" s="50" customFormat="1" ht="35.25" customHeight="1">
      <c r="A1174" s="33">
        <v>4380</v>
      </c>
      <c r="B1174" s="6" t="s">
        <v>36</v>
      </c>
      <c r="C1174" s="7">
        <v>500</v>
      </c>
      <c r="D1174" s="7">
        <v>0</v>
      </c>
      <c r="E1174" s="146">
        <f t="shared" si="84"/>
        <v>0</v>
      </c>
      <c r="F1174" s="51"/>
    </row>
    <row r="1175" spans="1:6" s="50" customFormat="1" ht="17.25" customHeight="1">
      <c r="A1175" s="33">
        <v>4430</v>
      </c>
      <c r="B1175" s="6" t="s">
        <v>9</v>
      </c>
      <c r="C1175" s="7">
        <v>3450</v>
      </c>
      <c r="D1175" s="7">
        <v>0</v>
      </c>
      <c r="E1175" s="146">
        <f t="shared" si="84"/>
        <v>0</v>
      </c>
      <c r="F1175" s="80"/>
    </row>
    <row r="1176" spans="1:8" s="26" customFormat="1" ht="26.25" thickBot="1">
      <c r="A1176" s="259">
        <v>6050</v>
      </c>
      <c r="B1176" s="194" t="s">
        <v>1</v>
      </c>
      <c r="C1176" s="214">
        <v>286398.69</v>
      </c>
      <c r="D1176" s="214">
        <v>33806</v>
      </c>
      <c r="E1176" s="260">
        <f t="shared" si="84"/>
        <v>0.11803824940679722</v>
      </c>
      <c r="H1176" s="83"/>
    </row>
    <row r="1177" spans="1:5" s="3" customFormat="1" ht="13.5" thickBot="1">
      <c r="A1177" s="312"/>
      <c r="B1177" s="313"/>
      <c r="C1177" s="313"/>
      <c r="D1177" s="313"/>
      <c r="E1177" s="258"/>
    </row>
    <row r="1178" spans="1:5" s="20" customFormat="1" ht="21" thickBot="1">
      <c r="A1178" s="306" t="s">
        <v>191</v>
      </c>
      <c r="B1178" s="307"/>
      <c r="C1178" s="241">
        <f>SUM(C1181,C1191,C1206,C1230,C1239,C1213,C1220,C1253)</f>
        <v>70364870.32</v>
      </c>
      <c r="D1178" s="241">
        <f>SUM(D1181,D1191,D1206,D1230,D1239,D1213,D1220,D1253)</f>
        <v>35584966.02</v>
      </c>
      <c r="E1178" s="220">
        <f>D1178/C1178</f>
        <v>0.5057206224948531</v>
      </c>
    </row>
    <row r="1179" spans="1:5" s="5" customFormat="1" ht="12.75">
      <c r="A1179" s="243" t="s">
        <v>168</v>
      </c>
      <c r="B1179" s="244" t="s">
        <v>170</v>
      </c>
      <c r="C1179" s="245">
        <f>SUM(C1182,C1192,C1207,C1231,C1240,C1214,C1221,C1254)</f>
        <v>70364870.32</v>
      </c>
      <c r="D1179" s="246">
        <f>SUM(D1182,D1192,D1207,D1231,D1240,D1214,D1221,D1254)</f>
        <v>35584966.02</v>
      </c>
      <c r="E1179" s="227">
        <f>D1179/C1179</f>
        <v>0.5057206224948531</v>
      </c>
    </row>
    <row r="1180" spans="1:5" s="3" customFormat="1" ht="12.75">
      <c r="A1180" s="128"/>
      <c r="B1180" s="97" t="s">
        <v>171</v>
      </c>
      <c r="C1180" s="98">
        <f>SUM(C1241)</f>
        <v>0</v>
      </c>
      <c r="D1180" s="247">
        <f>SUM(D1241)</f>
        <v>0</v>
      </c>
      <c r="E1180" s="228"/>
    </row>
    <row r="1181" spans="1:5" s="20" customFormat="1" ht="12.75">
      <c r="A1181" s="129" t="s">
        <v>37</v>
      </c>
      <c r="B1181" s="99" t="s">
        <v>38</v>
      </c>
      <c r="C1181" s="100">
        <f>SUM(C1183)</f>
        <v>778244.5599999999</v>
      </c>
      <c r="D1181" s="248">
        <f>SUM(D1183)</f>
        <v>778244.5599999999</v>
      </c>
      <c r="E1181" s="229">
        <f>D1181/C1181</f>
        <v>1</v>
      </c>
    </row>
    <row r="1182" spans="1:5" ht="12.75">
      <c r="A1182" s="76" t="s">
        <v>168</v>
      </c>
      <c r="B1182" s="65" t="s">
        <v>170</v>
      </c>
      <c r="C1182" s="81">
        <f>SUM(C1184)</f>
        <v>778244.5599999999</v>
      </c>
      <c r="D1182" s="249">
        <f>SUM(D1184)</f>
        <v>778244.5599999999</v>
      </c>
      <c r="E1182" s="230">
        <f>D1182/C1182</f>
        <v>1</v>
      </c>
    </row>
    <row r="1183" spans="1:5" s="5" customFormat="1" ht="12.75">
      <c r="A1183" s="131" t="s">
        <v>39</v>
      </c>
      <c r="B1183" s="103" t="s">
        <v>40</v>
      </c>
      <c r="C1183" s="104">
        <f>SUM(C1185:C1190)</f>
        <v>778244.5599999999</v>
      </c>
      <c r="D1183" s="250">
        <f>SUM(D1185:D1190)</f>
        <v>778244.5599999999</v>
      </c>
      <c r="E1183" s="231">
        <f>D1183/C1183</f>
        <v>1</v>
      </c>
    </row>
    <row r="1184" spans="1:5" s="5" customFormat="1" ht="12.75">
      <c r="A1184" s="76" t="s">
        <v>168</v>
      </c>
      <c r="B1184" s="65" t="s">
        <v>170</v>
      </c>
      <c r="C1184" s="81">
        <f>SUM(C1185:C1190)</f>
        <v>778244.5599999999</v>
      </c>
      <c r="D1184" s="249">
        <f>SUM(D1185:D1190)</f>
        <v>778244.5599999999</v>
      </c>
      <c r="E1184" s="230">
        <f>D1184/C1184</f>
        <v>1</v>
      </c>
    </row>
    <row r="1185" spans="1:5" ht="25.5">
      <c r="A1185" s="34">
        <v>4010</v>
      </c>
      <c r="B1185" s="8" t="s">
        <v>3</v>
      </c>
      <c r="C1185" s="9">
        <v>11315.65</v>
      </c>
      <c r="D1185" s="251">
        <v>11315.65</v>
      </c>
      <c r="E1185" s="230">
        <f aca="true" t="shared" si="85" ref="E1185:E1190">D1185/C1185</f>
        <v>1</v>
      </c>
    </row>
    <row r="1186" spans="1:5" s="5" customFormat="1" ht="12.75">
      <c r="A1186" s="34">
        <v>4110</v>
      </c>
      <c r="B1186" s="8" t="s">
        <v>4</v>
      </c>
      <c r="C1186" s="9">
        <v>1945.16</v>
      </c>
      <c r="D1186" s="251">
        <v>1945.16</v>
      </c>
      <c r="E1186" s="230">
        <f t="shared" si="85"/>
        <v>1</v>
      </c>
    </row>
    <row r="1187" spans="1:5" s="5" customFormat="1" ht="12.75">
      <c r="A1187" s="34">
        <v>4120</v>
      </c>
      <c r="B1187" s="8" t="s">
        <v>5</v>
      </c>
      <c r="C1187" s="9">
        <v>277.23</v>
      </c>
      <c r="D1187" s="251">
        <v>277.23</v>
      </c>
      <c r="E1187" s="230">
        <f t="shared" si="85"/>
        <v>1</v>
      </c>
    </row>
    <row r="1188" spans="1:5" s="3" customFormat="1" ht="12.75">
      <c r="A1188" s="33">
        <v>4210</v>
      </c>
      <c r="B1188" s="6" t="s">
        <v>7</v>
      </c>
      <c r="C1188" s="7">
        <v>71.36</v>
      </c>
      <c r="D1188" s="185">
        <v>71.36</v>
      </c>
      <c r="E1188" s="230">
        <f t="shared" si="85"/>
        <v>1</v>
      </c>
    </row>
    <row r="1189" spans="1:5" s="20" customFormat="1" ht="12.75">
      <c r="A1189" s="34">
        <v>4300</v>
      </c>
      <c r="B1189" s="8" t="s">
        <v>8</v>
      </c>
      <c r="C1189" s="9">
        <v>1650.3</v>
      </c>
      <c r="D1189" s="251">
        <v>1650.3</v>
      </c>
      <c r="E1189" s="230">
        <f t="shared" si="85"/>
        <v>1</v>
      </c>
    </row>
    <row r="1190" spans="1:5" s="3" customFormat="1" ht="31.5" customHeight="1">
      <c r="A1190" s="34">
        <v>4430</v>
      </c>
      <c r="B1190" s="8" t="s">
        <v>9</v>
      </c>
      <c r="C1190" s="9">
        <v>762984.86</v>
      </c>
      <c r="D1190" s="251">
        <v>762984.86</v>
      </c>
      <c r="E1190" s="230">
        <f t="shared" si="85"/>
        <v>1</v>
      </c>
    </row>
    <row r="1191" spans="1:5" s="5" customFormat="1" ht="12.75">
      <c r="A1191" s="129" t="s">
        <v>63</v>
      </c>
      <c r="B1191" s="99" t="s">
        <v>64</v>
      </c>
      <c r="C1191" s="100">
        <f>SUM(C1193,C1201)</f>
        <v>778776.9999999999</v>
      </c>
      <c r="D1191" s="100">
        <f>SUM(D1193,D1201)</f>
        <v>366711.74000000005</v>
      </c>
      <c r="E1191" s="229">
        <f aca="true" t="shared" si="86" ref="E1191:E1214">D1191/C1191</f>
        <v>0.47088157457141144</v>
      </c>
    </row>
    <row r="1192" spans="1:5" s="5" customFormat="1" ht="12.75">
      <c r="A1192" s="76" t="s">
        <v>168</v>
      </c>
      <c r="B1192" s="65" t="s">
        <v>170</v>
      </c>
      <c r="C1192" s="81">
        <f>SUM(C1194,C1202)</f>
        <v>778776.9999999999</v>
      </c>
      <c r="D1192" s="81">
        <f>SUM(D1194,D1202)</f>
        <v>366711.74000000005</v>
      </c>
      <c r="E1192" s="230">
        <f t="shared" si="86"/>
        <v>0.47088157457141144</v>
      </c>
    </row>
    <row r="1193" spans="1:5" ht="13.5" thickBot="1">
      <c r="A1193" s="288" t="s">
        <v>65</v>
      </c>
      <c r="B1193" s="289" t="s">
        <v>66</v>
      </c>
      <c r="C1193" s="290">
        <f>SUM(C1195:C1200)</f>
        <v>718100.9999999999</v>
      </c>
      <c r="D1193" s="290">
        <f>SUM(D1195:D1200)</f>
        <v>334497.74000000005</v>
      </c>
      <c r="E1193" s="231">
        <f t="shared" si="86"/>
        <v>0.4658087650622964</v>
      </c>
    </row>
    <row r="1194" spans="1:5" s="5" customFormat="1" ht="12.75">
      <c r="A1194" s="165" t="s">
        <v>168</v>
      </c>
      <c r="B1194" s="166" t="s">
        <v>170</v>
      </c>
      <c r="C1194" s="294">
        <f>SUM(C1195:C1200)</f>
        <v>718100.9999999999</v>
      </c>
      <c r="D1194" s="294">
        <f>SUM(D1195:D1200)</f>
        <v>334497.74000000005</v>
      </c>
      <c r="E1194" s="230">
        <f t="shared" si="86"/>
        <v>0.4658087650622964</v>
      </c>
    </row>
    <row r="1195" spans="1:5" s="3" customFormat="1" ht="25.5">
      <c r="A1195" s="34">
        <v>4010</v>
      </c>
      <c r="B1195" s="8" t="s">
        <v>3</v>
      </c>
      <c r="C1195" s="9">
        <v>589554.82</v>
      </c>
      <c r="D1195" s="252">
        <v>285379.01</v>
      </c>
      <c r="E1195" s="230">
        <f t="shared" si="86"/>
        <v>0.4840584799221895</v>
      </c>
    </row>
    <row r="1196" spans="1:5" s="20" customFormat="1" ht="12.75">
      <c r="A1196" s="34">
        <v>4110</v>
      </c>
      <c r="B1196" s="8" t="s">
        <v>4</v>
      </c>
      <c r="C1196" s="9">
        <v>101344.47</v>
      </c>
      <c r="D1196" s="252">
        <v>42991.39</v>
      </c>
      <c r="E1196" s="230">
        <f t="shared" si="86"/>
        <v>0.42421051686391964</v>
      </c>
    </row>
    <row r="1197" spans="1:5" s="3" customFormat="1" ht="21" customHeight="1">
      <c r="A1197" s="34">
        <v>4120</v>
      </c>
      <c r="B1197" s="8" t="s">
        <v>5</v>
      </c>
      <c r="C1197" s="9">
        <v>14444.09</v>
      </c>
      <c r="D1197" s="252">
        <v>6127.34</v>
      </c>
      <c r="E1197" s="230">
        <f t="shared" si="86"/>
        <v>0.4242108710206043</v>
      </c>
    </row>
    <row r="1198" spans="1:5" s="3" customFormat="1" ht="21" customHeight="1">
      <c r="A1198" s="34">
        <v>4210</v>
      </c>
      <c r="B1198" s="63" t="s">
        <v>7</v>
      </c>
      <c r="C1198" s="9">
        <v>1250</v>
      </c>
      <c r="D1198" s="252">
        <v>0</v>
      </c>
      <c r="E1198" s="230">
        <f t="shared" si="86"/>
        <v>0</v>
      </c>
    </row>
    <row r="1199" spans="1:5" s="3" customFormat="1" ht="21" customHeight="1">
      <c r="A1199" s="34">
        <v>4260</v>
      </c>
      <c r="B1199" s="63" t="s">
        <v>13</v>
      </c>
      <c r="C1199" s="9">
        <v>2400</v>
      </c>
      <c r="D1199" s="252">
        <v>0</v>
      </c>
      <c r="E1199" s="230">
        <f t="shared" si="86"/>
        <v>0</v>
      </c>
    </row>
    <row r="1200" spans="1:5" s="3" customFormat="1" ht="30.75" customHeight="1" thickBot="1">
      <c r="A1200" s="295">
        <v>4710</v>
      </c>
      <c r="B1200" s="64" t="s">
        <v>340</v>
      </c>
      <c r="C1200" s="296">
        <v>9107.62</v>
      </c>
      <c r="D1200" s="297">
        <v>0</v>
      </c>
      <c r="E1200" s="230">
        <f t="shared" si="86"/>
        <v>0</v>
      </c>
    </row>
    <row r="1201" spans="1:5" s="3" customFormat="1" ht="12.75">
      <c r="A1201" s="291" t="s">
        <v>341</v>
      </c>
      <c r="B1201" s="292" t="s">
        <v>342</v>
      </c>
      <c r="C1201" s="293">
        <f>SUM(C1202:C1203)</f>
        <v>60676</v>
      </c>
      <c r="D1201" s="293">
        <f>SUM(D1202:D1203)</f>
        <v>32214</v>
      </c>
      <c r="E1201" s="144">
        <f>D1201/C1201</f>
        <v>0.5309183202584218</v>
      </c>
    </row>
    <row r="1202" spans="1:5" s="20" customFormat="1" ht="12.75">
      <c r="A1202" s="76" t="s">
        <v>168</v>
      </c>
      <c r="B1202" s="65" t="s">
        <v>170</v>
      </c>
      <c r="C1202" s="81">
        <f>SUM(C1204:C1205)</f>
        <v>60676</v>
      </c>
      <c r="D1202" s="81">
        <f>SUM(D1204:D1205)</f>
        <v>32214</v>
      </c>
      <c r="E1202" s="146">
        <f>D1202/C1202</f>
        <v>0.5309183202584218</v>
      </c>
    </row>
    <row r="1203" spans="1:5" s="16" customFormat="1" ht="12.75">
      <c r="A1203" s="32"/>
      <c r="B1203" s="17" t="s">
        <v>171</v>
      </c>
      <c r="C1203" s="18">
        <v>0</v>
      </c>
      <c r="D1203" s="18">
        <v>0</v>
      </c>
      <c r="E1203" s="146"/>
    </row>
    <row r="1204" spans="1:5" ht="25.5">
      <c r="A1204" s="33">
        <v>3020</v>
      </c>
      <c r="B1204" s="63" t="s">
        <v>2</v>
      </c>
      <c r="C1204" s="7">
        <v>60111</v>
      </c>
      <c r="D1204" s="7">
        <v>32214</v>
      </c>
      <c r="E1204" s="146">
        <f>D1204/C1204</f>
        <v>0.5359085691470779</v>
      </c>
    </row>
    <row r="1205" spans="1:5" ht="12.75">
      <c r="A1205" s="33">
        <v>4210</v>
      </c>
      <c r="B1205" s="63" t="s">
        <v>7</v>
      </c>
      <c r="C1205" s="7">
        <v>565</v>
      </c>
      <c r="D1205" s="7">
        <v>0</v>
      </c>
      <c r="E1205" s="146">
        <f>D1205/C1205</f>
        <v>0</v>
      </c>
    </row>
    <row r="1206" spans="1:5" s="5" customFormat="1" ht="51">
      <c r="A1206" s="129" t="s">
        <v>71</v>
      </c>
      <c r="B1206" s="99" t="s">
        <v>166</v>
      </c>
      <c r="C1206" s="100">
        <f>SUM(C1208)</f>
        <v>11693</v>
      </c>
      <c r="D1206" s="100">
        <f>SUM(D1208)</f>
        <v>5444.2699999999995</v>
      </c>
      <c r="E1206" s="229">
        <f t="shared" si="86"/>
        <v>0.46560078679551864</v>
      </c>
    </row>
    <row r="1207" spans="1:5" s="5" customFormat="1" ht="12.75">
      <c r="A1207" s="135" t="s">
        <v>168</v>
      </c>
      <c r="B1207" s="121" t="s">
        <v>170</v>
      </c>
      <c r="C1207" s="81">
        <f>SUM(C1209)</f>
        <v>11693</v>
      </c>
      <c r="D1207" s="81">
        <f>SUM(D1209)</f>
        <v>5444.2699999999995</v>
      </c>
      <c r="E1207" s="230">
        <f t="shared" si="86"/>
        <v>0.46560078679551864</v>
      </c>
    </row>
    <row r="1208" spans="1:5" s="5" customFormat="1" ht="38.25">
      <c r="A1208" s="131" t="s">
        <v>72</v>
      </c>
      <c r="B1208" s="103" t="s">
        <v>73</v>
      </c>
      <c r="C1208" s="104">
        <f>SUM(C1209)</f>
        <v>11693</v>
      </c>
      <c r="D1208" s="250">
        <f>SUM(D1209)</f>
        <v>5444.2699999999995</v>
      </c>
      <c r="E1208" s="231">
        <f t="shared" si="86"/>
        <v>0.46560078679551864</v>
      </c>
    </row>
    <row r="1209" spans="1:5" s="5" customFormat="1" ht="12.75">
      <c r="A1209" s="76" t="s">
        <v>168</v>
      </c>
      <c r="B1209" s="65" t="s">
        <v>170</v>
      </c>
      <c r="C1209" s="81">
        <f>SUM(C1210:C1212)</f>
        <v>11693</v>
      </c>
      <c r="D1209" s="249">
        <f>SUM(D1210:D1212)</f>
        <v>5444.2699999999995</v>
      </c>
      <c r="E1209" s="230">
        <f t="shared" si="86"/>
        <v>0.46560078679551864</v>
      </c>
    </row>
    <row r="1210" spans="1:5" s="5" customFormat="1" ht="25.5">
      <c r="A1210" s="34">
        <v>4010</v>
      </c>
      <c r="B1210" s="8" t="s">
        <v>3</v>
      </c>
      <c r="C1210" s="9">
        <v>9773.49</v>
      </c>
      <c r="D1210" s="185">
        <v>4644.82</v>
      </c>
      <c r="E1210" s="201">
        <f t="shared" si="86"/>
        <v>0.4752468156206227</v>
      </c>
    </row>
    <row r="1211" spans="1:5" s="5" customFormat="1" ht="12.75">
      <c r="A1211" s="34">
        <v>4110</v>
      </c>
      <c r="B1211" s="8" t="s">
        <v>4</v>
      </c>
      <c r="C1211" s="9">
        <v>1680.06</v>
      </c>
      <c r="D1211" s="185">
        <v>699.75</v>
      </c>
      <c r="E1211" s="201">
        <f t="shared" si="86"/>
        <v>0.4165029820363559</v>
      </c>
    </row>
    <row r="1212" spans="1:5" s="3" customFormat="1" ht="12.75">
      <c r="A1212" s="34">
        <v>4120</v>
      </c>
      <c r="B1212" s="8" t="s">
        <v>5</v>
      </c>
      <c r="C1212" s="9">
        <v>239.45</v>
      </c>
      <c r="D1212" s="185">
        <v>99.7</v>
      </c>
      <c r="E1212" s="201">
        <f t="shared" si="86"/>
        <v>0.4163708498642723</v>
      </c>
    </row>
    <row r="1213" spans="1:5" s="3" customFormat="1" ht="12.75">
      <c r="A1213" s="129" t="s">
        <v>199</v>
      </c>
      <c r="B1213" s="99" t="s">
        <v>200</v>
      </c>
      <c r="C1213" s="100">
        <f>SUM(C1216)</f>
        <v>2400</v>
      </c>
      <c r="D1213" s="248">
        <f>SUM(D1216)</f>
        <v>0</v>
      </c>
      <c r="E1213" s="229">
        <f t="shared" si="86"/>
        <v>0</v>
      </c>
    </row>
    <row r="1214" spans="1:5" s="20" customFormat="1" ht="12.75">
      <c r="A1214" s="76" t="s">
        <v>168</v>
      </c>
      <c r="B1214" s="65" t="s">
        <v>170</v>
      </c>
      <c r="C1214" s="81">
        <f>SUM(C1217)</f>
        <v>2400</v>
      </c>
      <c r="D1214" s="249">
        <f>SUM(D1217)</f>
        <v>0</v>
      </c>
      <c r="E1214" s="230">
        <f t="shared" si="86"/>
        <v>0</v>
      </c>
    </row>
    <row r="1215" spans="1:5" s="23" customFormat="1" ht="12.75">
      <c r="A1215" s="32"/>
      <c r="B1215" s="17" t="s">
        <v>171</v>
      </c>
      <c r="C1215" s="18">
        <f>SUM(C1218,C1225)</f>
        <v>0</v>
      </c>
      <c r="D1215" s="253">
        <f>SUM(D1218,D1225)</f>
        <v>0</v>
      </c>
      <c r="E1215" s="213"/>
    </row>
    <row r="1216" spans="1:5" ht="12.75">
      <c r="A1216" s="131" t="s">
        <v>201</v>
      </c>
      <c r="B1216" s="103" t="s">
        <v>202</v>
      </c>
      <c r="C1216" s="105">
        <f>SUM(C1217:C1218)</f>
        <v>2400</v>
      </c>
      <c r="D1216" s="254">
        <f>SUM(D1217:D1218)</f>
        <v>0</v>
      </c>
      <c r="E1216" s="232">
        <f>D1216/C1216</f>
        <v>0</v>
      </c>
    </row>
    <row r="1217" spans="1:5" s="3" customFormat="1" ht="12.75">
      <c r="A1217" s="76" t="s">
        <v>168</v>
      </c>
      <c r="B1217" s="65" t="s">
        <v>170</v>
      </c>
      <c r="C1217" s="81">
        <f>SUM(C1219:C1219)</f>
        <v>2400</v>
      </c>
      <c r="D1217" s="249">
        <f>SUM(D1219:D1219)</f>
        <v>0</v>
      </c>
      <c r="E1217" s="230">
        <f>D1217/C1217</f>
        <v>0</v>
      </c>
    </row>
    <row r="1218" spans="1:5" s="20" customFormat="1" ht="12.75">
      <c r="A1218" s="39"/>
      <c r="B1218" s="22" t="s">
        <v>171</v>
      </c>
      <c r="C1218" s="113">
        <v>0</v>
      </c>
      <c r="D1218" s="255">
        <v>0</v>
      </c>
      <c r="E1218" s="233"/>
    </row>
    <row r="1219" spans="1:5" s="16" customFormat="1" ht="12.75">
      <c r="A1219" s="34">
        <v>4300</v>
      </c>
      <c r="B1219" s="63" t="s">
        <v>8</v>
      </c>
      <c r="C1219" s="9">
        <v>2400</v>
      </c>
      <c r="D1219" s="251">
        <v>0</v>
      </c>
      <c r="E1219" s="234">
        <f>D1219/C1219</f>
        <v>0</v>
      </c>
    </row>
    <row r="1220" spans="1:5" s="3" customFormat="1" ht="25.5">
      <c r="A1220" s="129" t="s">
        <v>74</v>
      </c>
      <c r="B1220" s="99" t="s">
        <v>75</v>
      </c>
      <c r="C1220" s="100">
        <f>SUM(C1221:C1222)</f>
        <v>12000</v>
      </c>
      <c r="D1220" s="248">
        <f>SUM(D1221:D1222)</f>
        <v>5589.329999999999</v>
      </c>
      <c r="E1220" s="229">
        <f>D1220/C1220</f>
        <v>0.4657774999999999</v>
      </c>
    </row>
    <row r="1221" spans="1:5" s="20" customFormat="1" ht="12.75">
      <c r="A1221" s="76" t="s">
        <v>168</v>
      </c>
      <c r="B1221" s="65" t="s">
        <v>170</v>
      </c>
      <c r="C1221" s="81">
        <f>SUM(C1224)</f>
        <v>12000</v>
      </c>
      <c r="D1221" s="249">
        <f>SUM(D1224)</f>
        <v>5589.329999999999</v>
      </c>
      <c r="E1221" s="230">
        <f>D1221/C1221</f>
        <v>0.4657774999999999</v>
      </c>
    </row>
    <row r="1222" spans="1:5" s="16" customFormat="1" ht="12.75">
      <c r="A1222" s="32"/>
      <c r="B1222" s="17" t="s">
        <v>171</v>
      </c>
      <c r="C1222" s="18">
        <f>SUM(C1225)</f>
        <v>0</v>
      </c>
      <c r="D1222" s="253">
        <f>SUM(D1225)</f>
        <v>0</v>
      </c>
      <c r="E1222" s="213"/>
    </row>
    <row r="1223" spans="1:5" ht="12.75">
      <c r="A1223" s="131" t="s">
        <v>78</v>
      </c>
      <c r="B1223" s="103" t="s">
        <v>79</v>
      </c>
      <c r="C1223" s="105">
        <f>SUM(C1224:C1225)</f>
        <v>12000</v>
      </c>
      <c r="D1223" s="254">
        <f>SUM(D1224:D1225)</f>
        <v>5589.329999999999</v>
      </c>
      <c r="E1223" s="232">
        <f>D1223/C1223</f>
        <v>0.4657774999999999</v>
      </c>
    </row>
    <row r="1224" spans="1:5" ht="12.75">
      <c r="A1224" s="76" t="s">
        <v>168</v>
      </c>
      <c r="B1224" s="65" t="s">
        <v>170</v>
      </c>
      <c r="C1224" s="81">
        <f>SUM(C1226:C1229)</f>
        <v>12000</v>
      </c>
      <c r="D1224" s="249">
        <f>SUM(D1226:D1228)</f>
        <v>5589.329999999999</v>
      </c>
      <c r="E1224" s="230">
        <f>D1224/C1224</f>
        <v>0.4657774999999999</v>
      </c>
    </row>
    <row r="1225" spans="1:5" ht="12.75">
      <c r="A1225" s="32"/>
      <c r="B1225" s="17" t="s">
        <v>171</v>
      </c>
      <c r="C1225" s="18">
        <v>0</v>
      </c>
      <c r="D1225" s="253">
        <v>0</v>
      </c>
      <c r="E1225" s="213"/>
    </row>
    <row r="1226" spans="1:5" ht="25.5">
      <c r="A1226" s="33">
        <v>4010</v>
      </c>
      <c r="B1226" s="6" t="s">
        <v>3</v>
      </c>
      <c r="C1226" s="7">
        <v>9905.9</v>
      </c>
      <c r="D1226" s="185">
        <v>4768.53</v>
      </c>
      <c r="E1226" s="201">
        <f>D1226/C1226</f>
        <v>0.4813828122633986</v>
      </c>
    </row>
    <row r="1227" spans="1:6" s="3" customFormat="1" ht="12.75">
      <c r="A1227" s="33">
        <v>4110</v>
      </c>
      <c r="B1227" s="6" t="s">
        <v>4</v>
      </c>
      <c r="C1227" s="7">
        <v>1702.82</v>
      </c>
      <c r="D1227" s="185">
        <v>718.4</v>
      </c>
      <c r="E1227" s="201">
        <f>D1227/C1227</f>
        <v>0.42188839689456314</v>
      </c>
      <c r="F1227" s="59"/>
    </row>
    <row r="1228" spans="1:6" s="20" customFormat="1" ht="12.75">
      <c r="A1228" s="33">
        <v>4120</v>
      </c>
      <c r="B1228" s="6" t="s">
        <v>5</v>
      </c>
      <c r="C1228" s="7">
        <v>242.69</v>
      </c>
      <c r="D1228" s="185">
        <v>102.4</v>
      </c>
      <c r="E1228" s="201">
        <f>D1228/C1228</f>
        <v>0.42193745106926533</v>
      </c>
      <c r="F1228" s="60"/>
    </row>
    <row r="1229" spans="1:6" s="20" customFormat="1" ht="25.5">
      <c r="A1229" s="33">
        <v>4710</v>
      </c>
      <c r="B1229" s="6" t="s">
        <v>340</v>
      </c>
      <c r="C1229" s="7">
        <v>148.59</v>
      </c>
      <c r="D1229" s="185">
        <v>0</v>
      </c>
      <c r="E1229" s="201">
        <f>D1229/C1229</f>
        <v>0</v>
      </c>
      <c r="F1229" s="60"/>
    </row>
    <row r="1230" spans="1:5" s="20" customFormat="1" ht="12.75">
      <c r="A1230" s="129" t="s">
        <v>104</v>
      </c>
      <c r="B1230" s="99" t="s">
        <v>105</v>
      </c>
      <c r="C1230" s="100">
        <f>SUM(C1232)</f>
        <v>12454.09</v>
      </c>
      <c r="D1230" s="248">
        <f>SUM(D1232)</f>
        <v>11226.5</v>
      </c>
      <c r="E1230" s="229">
        <f aca="true" t="shared" si="87" ref="E1230:E1240">D1230/C1230</f>
        <v>0.9014307749502373</v>
      </c>
    </row>
    <row r="1231" spans="1:5" s="5" customFormat="1" ht="12.75">
      <c r="A1231" s="76" t="s">
        <v>168</v>
      </c>
      <c r="B1231" s="65" t="s">
        <v>170</v>
      </c>
      <c r="C1231" s="81">
        <f>SUM(C1233)</f>
        <v>12454.09</v>
      </c>
      <c r="D1231" s="249">
        <f>SUM(D1233)</f>
        <v>11226.5</v>
      </c>
      <c r="E1231" s="230">
        <f t="shared" si="87"/>
        <v>0.9014307749502373</v>
      </c>
    </row>
    <row r="1232" spans="1:5" s="20" customFormat="1" ht="12.75">
      <c r="A1232" s="131" t="s">
        <v>108</v>
      </c>
      <c r="B1232" s="103" t="s">
        <v>40</v>
      </c>
      <c r="C1232" s="104">
        <f>SUM(C1233)</f>
        <v>12454.09</v>
      </c>
      <c r="D1232" s="250">
        <f>SUM(D1233)</f>
        <v>11226.5</v>
      </c>
      <c r="E1232" s="231">
        <f t="shared" si="87"/>
        <v>0.9014307749502373</v>
      </c>
    </row>
    <row r="1233" spans="1:5" s="20" customFormat="1" ht="12.75">
      <c r="A1233" s="76" t="s">
        <v>168</v>
      </c>
      <c r="B1233" s="65" t="s">
        <v>170</v>
      </c>
      <c r="C1233" s="81">
        <f>SUM(C1234:C1238)</f>
        <v>12454.09</v>
      </c>
      <c r="D1233" s="81">
        <f>SUM(D1234:D1238)</f>
        <v>11226.5</v>
      </c>
      <c r="E1233" s="230">
        <f t="shared" si="87"/>
        <v>0.9014307749502373</v>
      </c>
    </row>
    <row r="1234" spans="1:5" ht="25.5">
      <c r="A1234" s="33">
        <v>4010</v>
      </c>
      <c r="B1234" s="6" t="s">
        <v>3</v>
      </c>
      <c r="C1234" s="7">
        <v>8112</v>
      </c>
      <c r="D1234" s="185">
        <v>8112</v>
      </c>
      <c r="E1234" s="201">
        <f>D1234/C1234</f>
        <v>1</v>
      </c>
    </row>
    <row r="1235" spans="1:6" s="3" customFormat="1" ht="12.75">
      <c r="A1235" s="33">
        <v>4110</v>
      </c>
      <c r="B1235" s="6" t="s">
        <v>4</v>
      </c>
      <c r="C1235" s="7">
        <v>1397.1</v>
      </c>
      <c r="D1235" s="185">
        <v>1397.1</v>
      </c>
      <c r="E1235" s="201">
        <f>D1235/C1235</f>
        <v>1</v>
      </c>
      <c r="F1235" s="59"/>
    </row>
    <row r="1236" spans="1:6" s="20" customFormat="1" ht="12.75">
      <c r="A1236" s="33">
        <v>4120</v>
      </c>
      <c r="B1236" s="6" t="s">
        <v>5</v>
      </c>
      <c r="C1236" s="7">
        <v>197.92</v>
      </c>
      <c r="D1236" s="185">
        <v>142.33</v>
      </c>
      <c r="E1236" s="201">
        <f>D1236/C1236</f>
        <v>0.7191289409862572</v>
      </c>
      <c r="F1236" s="60"/>
    </row>
    <row r="1237" spans="1:5" s="5" customFormat="1" ht="12.75">
      <c r="A1237" s="34">
        <v>4210</v>
      </c>
      <c r="B1237" s="63" t="s">
        <v>7</v>
      </c>
      <c r="C1237" s="9">
        <v>144</v>
      </c>
      <c r="D1237" s="251">
        <v>144</v>
      </c>
      <c r="E1237" s="230">
        <f t="shared" si="87"/>
        <v>1</v>
      </c>
    </row>
    <row r="1238" spans="1:5" s="5" customFormat="1" ht="12.75">
      <c r="A1238" s="34">
        <v>4300</v>
      </c>
      <c r="B1238" s="63" t="s">
        <v>8</v>
      </c>
      <c r="C1238" s="9">
        <v>2603.07</v>
      </c>
      <c r="D1238" s="251">
        <v>1431.07</v>
      </c>
      <c r="E1238" s="230">
        <f t="shared" si="87"/>
        <v>0.5497623959401783</v>
      </c>
    </row>
    <row r="1239" spans="1:5" s="10" customFormat="1" ht="12.75">
      <c r="A1239" s="129" t="s">
        <v>109</v>
      </c>
      <c r="B1239" s="99" t="s">
        <v>110</v>
      </c>
      <c r="C1239" s="100">
        <f>SUM(C1240:C1241)</f>
        <v>2031294.83</v>
      </c>
      <c r="D1239" s="248">
        <f>SUM(D1240:D1241)</f>
        <v>1345398.72</v>
      </c>
      <c r="E1239" s="229">
        <f t="shared" si="87"/>
        <v>0.6623355212300717</v>
      </c>
    </row>
    <row r="1240" spans="1:5" s="10" customFormat="1" ht="12.75">
      <c r="A1240" s="76" t="s">
        <v>168</v>
      </c>
      <c r="B1240" s="65" t="s">
        <v>170</v>
      </c>
      <c r="C1240" s="81">
        <f>SUM(C1243,C1251,C1247)</f>
        <v>2031294.83</v>
      </c>
      <c r="D1240" s="249">
        <f>SUM(D1243,D1251,D1247)</f>
        <v>1345398.72</v>
      </c>
      <c r="E1240" s="230">
        <f t="shared" si="87"/>
        <v>0.6623355212300717</v>
      </c>
    </row>
    <row r="1241" spans="1:5" s="10" customFormat="1" ht="12.75">
      <c r="A1241" s="32"/>
      <c r="B1241" s="17" t="s">
        <v>171</v>
      </c>
      <c r="C1241" s="18">
        <f>SUM(C1244)</f>
        <v>0</v>
      </c>
      <c r="D1241" s="253">
        <f>SUM(D1244)</f>
        <v>0</v>
      </c>
      <c r="E1241" s="213"/>
    </row>
    <row r="1242" spans="1:5" s="10" customFormat="1" ht="12.75">
      <c r="A1242" s="131" t="s">
        <v>113</v>
      </c>
      <c r="B1242" s="103" t="s">
        <v>114</v>
      </c>
      <c r="C1242" s="104">
        <f>SUM(C1243:C1244)</f>
        <v>1181886</v>
      </c>
      <c r="D1242" s="250">
        <f>SUM(D1243:D1244)</f>
        <v>629848.5</v>
      </c>
      <c r="E1242" s="231">
        <f>D1242/C1242</f>
        <v>0.5329181494661922</v>
      </c>
    </row>
    <row r="1243" spans="1:5" s="10" customFormat="1" ht="12.75">
      <c r="A1243" s="76" t="s">
        <v>168</v>
      </c>
      <c r="B1243" s="65" t="s">
        <v>170</v>
      </c>
      <c r="C1243" s="81">
        <f>SUM(C1245:C1245)</f>
        <v>1181886</v>
      </c>
      <c r="D1243" s="249">
        <f>SUM(D1245:D1245)</f>
        <v>629848.5</v>
      </c>
      <c r="E1243" s="230">
        <f>D1243/C1243</f>
        <v>0.5329181494661922</v>
      </c>
    </row>
    <row r="1244" spans="1:5" s="20" customFormat="1" ht="12.75">
      <c r="A1244" s="32"/>
      <c r="B1244" s="17" t="s">
        <v>171</v>
      </c>
      <c r="C1244" s="18">
        <v>0</v>
      </c>
      <c r="D1244" s="253">
        <v>0</v>
      </c>
      <c r="E1244" s="213"/>
    </row>
    <row r="1245" spans="1:5" s="20" customFormat="1" ht="76.5">
      <c r="A1245" s="45">
        <v>2830</v>
      </c>
      <c r="B1245" s="46" t="s">
        <v>238</v>
      </c>
      <c r="C1245" s="68">
        <v>1181886</v>
      </c>
      <c r="D1245" s="256">
        <v>629848.5</v>
      </c>
      <c r="E1245" s="235">
        <f aca="true" t="shared" si="88" ref="E1245:E1257">D1245/C1245</f>
        <v>0.5329181494661922</v>
      </c>
    </row>
    <row r="1246" spans="1:5" ht="12.75">
      <c r="A1246" s="131" t="s">
        <v>118</v>
      </c>
      <c r="B1246" s="103" t="s">
        <v>119</v>
      </c>
      <c r="C1246" s="104">
        <f>SUM(C1248:C1249)</f>
        <v>14048.83</v>
      </c>
      <c r="D1246" s="250">
        <f>SUM(D1248:D1249)</f>
        <v>13435.220000000001</v>
      </c>
      <c r="E1246" s="231">
        <f t="shared" si="88"/>
        <v>0.9563230532364617</v>
      </c>
    </row>
    <row r="1247" spans="1:5" ht="12.75">
      <c r="A1247" s="76" t="s">
        <v>168</v>
      </c>
      <c r="B1247" s="65" t="s">
        <v>170</v>
      </c>
      <c r="C1247" s="81">
        <f>SUM(C1248:C1249)</f>
        <v>14048.83</v>
      </c>
      <c r="D1247" s="249">
        <f>SUM(D1248:D1249)</f>
        <v>13435.220000000001</v>
      </c>
      <c r="E1247" s="230">
        <f t="shared" si="88"/>
        <v>0.9563230532364617</v>
      </c>
    </row>
    <row r="1248" spans="1:5" s="5" customFormat="1" ht="12.75">
      <c r="A1248" s="33">
        <v>3110</v>
      </c>
      <c r="B1248" s="6" t="s">
        <v>31</v>
      </c>
      <c r="C1248" s="7">
        <v>13773.36</v>
      </c>
      <c r="D1248" s="185">
        <v>13171.78</v>
      </c>
      <c r="E1248" s="230">
        <f t="shared" si="88"/>
        <v>0.9563229306429223</v>
      </c>
    </row>
    <row r="1249" spans="1:5" ht="12.75">
      <c r="A1249" s="34">
        <v>4210</v>
      </c>
      <c r="B1249" s="63" t="s">
        <v>7</v>
      </c>
      <c r="C1249" s="9">
        <v>275.47</v>
      </c>
      <c r="D1249" s="251">
        <v>263.44</v>
      </c>
      <c r="E1249" s="230">
        <f t="shared" si="88"/>
        <v>0.9563291828511271</v>
      </c>
    </row>
    <row r="1250" spans="1:5" s="3" customFormat="1" ht="44.25" customHeight="1">
      <c r="A1250" s="131" t="s">
        <v>122</v>
      </c>
      <c r="B1250" s="103" t="s">
        <v>123</v>
      </c>
      <c r="C1250" s="104">
        <f>SUM(C1251)</f>
        <v>835360</v>
      </c>
      <c r="D1250" s="250">
        <f>SUM(D1251)</f>
        <v>702115</v>
      </c>
      <c r="E1250" s="231">
        <f t="shared" si="88"/>
        <v>0.840493918789504</v>
      </c>
    </row>
    <row r="1251" spans="1:5" s="20" customFormat="1" ht="12.75">
      <c r="A1251" s="76" t="s">
        <v>168</v>
      </c>
      <c r="B1251" s="65" t="s">
        <v>170</v>
      </c>
      <c r="C1251" s="81">
        <f>SUM(C1252:C1252)</f>
        <v>835360</v>
      </c>
      <c r="D1251" s="249">
        <f>SUM(D1252:D1252)</f>
        <v>702115</v>
      </c>
      <c r="E1251" s="230">
        <f t="shared" si="88"/>
        <v>0.840493918789504</v>
      </c>
    </row>
    <row r="1252" spans="1:5" s="5" customFormat="1" ht="13.5" thickBot="1">
      <c r="A1252" s="34">
        <v>4300</v>
      </c>
      <c r="B1252" s="8" t="s">
        <v>8</v>
      </c>
      <c r="C1252" s="9">
        <v>835360</v>
      </c>
      <c r="D1252" s="251">
        <v>702115</v>
      </c>
      <c r="E1252" s="234">
        <f t="shared" si="88"/>
        <v>0.840493918789504</v>
      </c>
    </row>
    <row r="1253" spans="1:5" s="20" customFormat="1" ht="13.5" thickBot="1">
      <c r="A1253" s="162" t="s">
        <v>282</v>
      </c>
      <c r="B1253" s="163" t="s">
        <v>283</v>
      </c>
      <c r="C1253" s="164">
        <f>SUM(C1254:C1254)</f>
        <v>66738006.839999996</v>
      </c>
      <c r="D1253" s="164">
        <f>SUM(D1254:D1254)</f>
        <v>33072350.900000002</v>
      </c>
      <c r="E1253" s="236">
        <f t="shared" si="88"/>
        <v>0.4955549688394021</v>
      </c>
    </row>
    <row r="1254" spans="1:5" s="20" customFormat="1" ht="13.5" thickBot="1">
      <c r="A1254" s="165" t="s">
        <v>168</v>
      </c>
      <c r="B1254" s="166" t="s">
        <v>170</v>
      </c>
      <c r="C1254" s="168">
        <f>SUM(C1256,C1277,C1296,C1307)</f>
        <v>66738006.839999996</v>
      </c>
      <c r="D1254" s="168">
        <f>SUM(D1256,D1277,D1296,D1307)</f>
        <v>33072350.900000002</v>
      </c>
      <c r="E1254" s="212">
        <f t="shared" si="88"/>
        <v>0.4955549688394021</v>
      </c>
    </row>
    <row r="1255" spans="1:5" s="20" customFormat="1" ht="13.5" thickBot="1">
      <c r="A1255" s="170" t="s">
        <v>284</v>
      </c>
      <c r="B1255" s="171" t="s">
        <v>285</v>
      </c>
      <c r="C1255" s="172">
        <f>SUM(C1256)</f>
        <v>47193000</v>
      </c>
      <c r="D1255" s="173">
        <f>SUM(D1256)</f>
        <v>23803235.300000004</v>
      </c>
      <c r="E1255" s="237">
        <f t="shared" si="88"/>
        <v>0.5043806348399128</v>
      </c>
    </row>
    <row r="1256" spans="1:5" s="20" customFormat="1" ht="12.75">
      <c r="A1256" s="206" t="s">
        <v>168</v>
      </c>
      <c r="B1256" s="207" t="s">
        <v>170</v>
      </c>
      <c r="C1256" s="208">
        <f>SUM(C1257:C1275)</f>
        <v>47193000</v>
      </c>
      <c r="D1256" s="208">
        <f>SUM(D1257:D1275)</f>
        <v>23803235.300000004</v>
      </c>
      <c r="E1256" s="285">
        <f t="shared" si="88"/>
        <v>0.5043806348399128</v>
      </c>
    </row>
    <row r="1257" spans="1:5" s="20" customFormat="1" ht="89.25">
      <c r="A1257" s="62">
        <v>2910</v>
      </c>
      <c r="B1257" s="63" t="s">
        <v>212</v>
      </c>
      <c r="C1257" s="112">
        <v>50000</v>
      </c>
      <c r="D1257" s="178">
        <v>35527.39</v>
      </c>
      <c r="E1257" s="286">
        <f t="shared" si="88"/>
        <v>0.7105478</v>
      </c>
    </row>
    <row r="1258" spans="1:5" s="20" customFormat="1" ht="25.5">
      <c r="A1258" s="62">
        <v>3020</v>
      </c>
      <c r="B1258" s="63" t="s">
        <v>2</v>
      </c>
      <c r="C1258" s="112">
        <v>100</v>
      </c>
      <c r="D1258" s="178">
        <v>0</v>
      </c>
      <c r="E1258" s="286">
        <f aca="true" t="shared" si="89" ref="E1258:E1275">D1258/C1258</f>
        <v>0</v>
      </c>
    </row>
    <row r="1259" spans="1:5" s="20" customFormat="1" ht="12.75">
      <c r="A1259" s="62">
        <v>3110</v>
      </c>
      <c r="B1259" s="63" t="s">
        <v>31</v>
      </c>
      <c r="C1259" s="112">
        <v>46740000</v>
      </c>
      <c r="D1259" s="178">
        <v>23565045.92</v>
      </c>
      <c r="E1259" s="286">
        <f t="shared" si="89"/>
        <v>0.504172997860505</v>
      </c>
    </row>
    <row r="1260" spans="1:5" s="20" customFormat="1" ht="25.5">
      <c r="A1260" s="62">
        <v>4010</v>
      </c>
      <c r="B1260" s="63" t="s">
        <v>3</v>
      </c>
      <c r="C1260" s="112">
        <v>297400</v>
      </c>
      <c r="D1260" s="178">
        <v>148981.56</v>
      </c>
      <c r="E1260" s="286">
        <f t="shared" si="89"/>
        <v>0.500946738399462</v>
      </c>
    </row>
    <row r="1261" spans="1:5" s="20" customFormat="1" ht="12.75">
      <c r="A1261" s="33">
        <v>4040</v>
      </c>
      <c r="B1261" s="6" t="s">
        <v>18</v>
      </c>
      <c r="C1261" s="7">
        <v>19000</v>
      </c>
      <c r="D1261" s="184">
        <v>18000.34</v>
      </c>
      <c r="E1261" s="286">
        <f t="shared" si="89"/>
        <v>0.9473863157894737</v>
      </c>
    </row>
    <row r="1262" spans="1:5" s="20" customFormat="1" ht="12.75">
      <c r="A1262" s="62">
        <v>4110</v>
      </c>
      <c r="B1262" s="63" t="s">
        <v>4</v>
      </c>
      <c r="C1262" s="112">
        <v>48000</v>
      </c>
      <c r="D1262" s="178">
        <v>18334.32</v>
      </c>
      <c r="E1262" s="286">
        <f t="shared" si="89"/>
        <v>0.381965</v>
      </c>
    </row>
    <row r="1263" spans="1:5" s="20" customFormat="1" ht="12.75">
      <c r="A1263" s="62">
        <v>4120</v>
      </c>
      <c r="B1263" s="63" t="s">
        <v>5</v>
      </c>
      <c r="C1263" s="112">
        <v>6800</v>
      </c>
      <c r="D1263" s="178">
        <v>2575.53</v>
      </c>
      <c r="E1263" s="286">
        <f t="shared" si="89"/>
        <v>0.3787544117647059</v>
      </c>
    </row>
    <row r="1264" spans="1:5" s="20" customFormat="1" ht="38.25">
      <c r="A1264" s="62">
        <v>4140</v>
      </c>
      <c r="B1264" s="63" t="s">
        <v>19</v>
      </c>
      <c r="C1264" s="112">
        <v>5000</v>
      </c>
      <c r="D1264" s="178">
        <v>1000</v>
      </c>
      <c r="E1264" s="286">
        <f t="shared" si="89"/>
        <v>0.2</v>
      </c>
    </row>
    <row r="1265" spans="1:5" s="20" customFormat="1" ht="12.75">
      <c r="A1265" s="33">
        <v>4210</v>
      </c>
      <c r="B1265" s="6" t="s">
        <v>7</v>
      </c>
      <c r="C1265" s="7">
        <v>3000</v>
      </c>
      <c r="D1265" s="184">
        <v>1500</v>
      </c>
      <c r="E1265" s="286">
        <f t="shared" si="89"/>
        <v>0.5</v>
      </c>
    </row>
    <row r="1266" spans="1:5" s="20" customFormat="1" ht="12.75">
      <c r="A1266" s="33">
        <v>4260</v>
      </c>
      <c r="B1266" s="6" t="s">
        <v>13</v>
      </c>
      <c r="C1266" s="7">
        <v>1000</v>
      </c>
      <c r="D1266" s="184">
        <v>500</v>
      </c>
      <c r="E1266" s="286">
        <f t="shared" si="89"/>
        <v>0.5</v>
      </c>
    </row>
    <row r="1267" spans="1:5" s="20" customFormat="1" ht="12.75">
      <c r="A1267" s="33">
        <v>4270</v>
      </c>
      <c r="B1267" s="6" t="s">
        <v>0</v>
      </c>
      <c r="C1267" s="7">
        <v>1000</v>
      </c>
      <c r="D1267" s="184">
        <v>0</v>
      </c>
      <c r="E1267" s="286">
        <f t="shared" si="89"/>
        <v>0</v>
      </c>
    </row>
    <row r="1268" spans="1:5" s="20" customFormat="1" ht="12.75">
      <c r="A1268" s="33">
        <v>4300</v>
      </c>
      <c r="B1268" s="6" t="s">
        <v>8</v>
      </c>
      <c r="C1268" s="7">
        <v>3000</v>
      </c>
      <c r="D1268" s="184">
        <v>2392.35</v>
      </c>
      <c r="E1268" s="286">
        <f t="shared" si="89"/>
        <v>0.79745</v>
      </c>
    </row>
    <row r="1269" spans="1:5" s="20" customFormat="1" ht="25.5">
      <c r="A1269" s="33">
        <v>4360</v>
      </c>
      <c r="B1269" s="63" t="s">
        <v>242</v>
      </c>
      <c r="C1269" s="7">
        <v>1000</v>
      </c>
      <c r="D1269" s="184">
        <v>500</v>
      </c>
      <c r="E1269" s="286">
        <f t="shared" si="89"/>
        <v>0.5</v>
      </c>
    </row>
    <row r="1270" spans="1:5" s="20" customFormat="1" ht="12.75">
      <c r="A1270" s="62">
        <v>4410</v>
      </c>
      <c r="B1270" s="63" t="s">
        <v>16</v>
      </c>
      <c r="C1270" s="112">
        <v>200</v>
      </c>
      <c r="D1270" s="178">
        <v>64.8</v>
      </c>
      <c r="E1270" s="286">
        <f t="shared" si="89"/>
        <v>0.324</v>
      </c>
    </row>
    <row r="1271" spans="1:5" s="20" customFormat="1" ht="12.75">
      <c r="A1271" s="62">
        <v>4430</v>
      </c>
      <c r="B1271" s="63" t="s">
        <v>9</v>
      </c>
      <c r="C1271" s="112">
        <v>100</v>
      </c>
      <c r="D1271" s="178">
        <v>24.99</v>
      </c>
      <c r="E1271" s="286">
        <f t="shared" si="89"/>
        <v>0.24989999999999998</v>
      </c>
    </row>
    <row r="1272" spans="1:5" s="20" customFormat="1" ht="25.5">
      <c r="A1272" s="62">
        <v>4440</v>
      </c>
      <c r="B1272" s="63" t="s">
        <v>24</v>
      </c>
      <c r="C1272" s="112">
        <v>9320</v>
      </c>
      <c r="D1272" s="178">
        <v>5232</v>
      </c>
      <c r="E1272" s="286">
        <f t="shared" si="89"/>
        <v>0.5613733905579399</v>
      </c>
    </row>
    <row r="1273" spans="1:5" s="20" customFormat="1" ht="12.75">
      <c r="A1273" s="62">
        <v>4580</v>
      </c>
      <c r="B1273" s="63" t="s">
        <v>205</v>
      </c>
      <c r="C1273" s="112">
        <v>3000</v>
      </c>
      <c r="D1273" s="178">
        <v>2359.1</v>
      </c>
      <c r="E1273" s="286">
        <f t="shared" si="89"/>
        <v>0.7863666666666667</v>
      </c>
    </row>
    <row r="1274" spans="1:5" s="20" customFormat="1" ht="25.5">
      <c r="A1274" s="62">
        <v>4700</v>
      </c>
      <c r="B1274" s="63" t="s">
        <v>183</v>
      </c>
      <c r="C1274" s="112">
        <v>2000</v>
      </c>
      <c r="D1274" s="178">
        <v>1197</v>
      </c>
      <c r="E1274" s="286">
        <f t="shared" si="89"/>
        <v>0.5985</v>
      </c>
    </row>
    <row r="1275" spans="1:5" s="20" customFormat="1" ht="26.25" thickBot="1">
      <c r="A1275" s="278">
        <v>4710</v>
      </c>
      <c r="B1275" s="279" t="s">
        <v>340</v>
      </c>
      <c r="C1275" s="280">
        <v>3080</v>
      </c>
      <c r="D1275" s="284">
        <v>0</v>
      </c>
      <c r="E1275" s="287">
        <f t="shared" si="89"/>
        <v>0</v>
      </c>
    </row>
    <row r="1276" spans="1:5" s="20" customFormat="1" ht="76.5">
      <c r="A1276" s="202" t="s">
        <v>286</v>
      </c>
      <c r="B1276" s="203" t="s">
        <v>287</v>
      </c>
      <c r="C1276" s="204">
        <f>SUM(C1277)</f>
        <v>17721261.54</v>
      </c>
      <c r="D1276" s="257">
        <f>SUM(D1277)</f>
        <v>9137202.84</v>
      </c>
      <c r="E1276" s="238">
        <f>D1276/C1276</f>
        <v>0.5156067935330523</v>
      </c>
    </row>
    <row r="1277" spans="1:5" s="20" customFormat="1" ht="12.75">
      <c r="A1277" s="76" t="s">
        <v>168</v>
      </c>
      <c r="B1277" s="65" t="s">
        <v>170</v>
      </c>
      <c r="C1277" s="81">
        <f>SUM(C1278:C1294)</f>
        <v>17721261.54</v>
      </c>
      <c r="D1277" s="81">
        <f>SUM(D1278:D1294)</f>
        <v>9137202.84</v>
      </c>
      <c r="E1277" s="230">
        <f>D1277/C1277</f>
        <v>0.5156067935330523</v>
      </c>
    </row>
    <row r="1278" spans="1:5" s="20" customFormat="1" ht="89.25">
      <c r="A1278" s="174">
        <v>2910</v>
      </c>
      <c r="B1278" s="175" t="s">
        <v>212</v>
      </c>
      <c r="C1278" s="176">
        <v>83766.7</v>
      </c>
      <c r="D1278" s="177">
        <v>59266.24</v>
      </c>
      <c r="E1278" s="239">
        <f>D1278/C1278</f>
        <v>0.7075155163089868</v>
      </c>
    </row>
    <row r="1279" spans="1:5" s="20" customFormat="1" ht="12.75">
      <c r="A1279" s="62">
        <v>3110</v>
      </c>
      <c r="B1279" s="63" t="s">
        <v>31</v>
      </c>
      <c r="C1279" s="178">
        <v>16205000</v>
      </c>
      <c r="D1279" s="179">
        <v>8275598.72</v>
      </c>
      <c r="E1279" s="239">
        <f aca="true" t="shared" si="90" ref="E1279:E1294">D1279/C1279</f>
        <v>0.5106818093181117</v>
      </c>
    </row>
    <row r="1280" spans="1:5" s="20" customFormat="1" ht="25.5">
      <c r="A1280" s="62">
        <v>4010</v>
      </c>
      <c r="B1280" s="63" t="s">
        <v>3</v>
      </c>
      <c r="C1280" s="178">
        <v>357650</v>
      </c>
      <c r="D1280" s="179">
        <v>171129.31</v>
      </c>
      <c r="E1280" s="239">
        <f t="shared" si="90"/>
        <v>0.4784826226758004</v>
      </c>
    </row>
    <row r="1281" spans="1:5" s="20" customFormat="1" ht="12.75">
      <c r="A1281" s="62">
        <v>4040</v>
      </c>
      <c r="B1281" s="63" t="s">
        <v>18</v>
      </c>
      <c r="C1281" s="178">
        <v>19900</v>
      </c>
      <c r="D1281" s="179">
        <v>19896.7</v>
      </c>
      <c r="E1281" s="239">
        <f t="shared" si="90"/>
        <v>0.9998341708542714</v>
      </c>
    </row>
    <row r="1282" spans="1:5" s="20" customFormat="1" ht="12.75">
      <c r="A1282" s="62">
        <v>4110</v>
      </c>
      <c r="B1282" s="63" t="s">
        <v>4</v>
      </c>
      <c r="C1282" s="178">
        <v>1000000</v>
      </c>
      <c r="D1282" s="179">
        <v>586722.94</v>
      </c>
      <c r="E1282" s="239">
        <f t="shared" si="90"/>
        <v>0.5867229399999999</v>
      </c>
    </row>
    <row r="1283" spans="1:5" s="20" customFormat="1" ht="12.75">
      <c r="A1283" s="62">
        <v>4120</v>
      </c>
      <c r="B1283" s="63" t="s">
        <v>5</v>
      </c>
      <c r="C1283" s="178">
        <v>5700</v>
      </c>
      <c r="D1283" s="179">
        <v>3996.89</v>
      </c>
      <c r="E1283" s="239">
        <f t="shared" si="90"/>
        <v>0.7012087719298246</v>
      </c>
    </row>
    <row r="1284" spans="1:5" s="20" customFormat="1" ht="38.25">
      <c r="A1284" s="62">
        <v>4140</v>
      </c>
      <c r="B1284" s="63" t="s">
        <v>19</v>
      </c>
      <c r="C1284" s="112">
        <v>7000</v>
      </c>
      <c r="D1284" s="179">
        <v>1000</v>
      </c>
      <c r="E1284" s="222">
        <f t="shared" si="90"/>
        <v>0.14285714285714285</v>
      </c>
    </row>
    <row r="1285" spans="1:5" s="20" customFormat="1" ht="12.75">
      <c r="A1285" s="180">
        <v>4210</v>
      </c>
      <c r="B1285" s="181" t="s">
        <v>7</v>
      </c>
      <c r="C1285" s="182">
        <v>3494.84</v>
      </c>
      <c r="D1285" s="183">
        <v>1630.14</v>
      </c>
      <c r="E1285" s="239">
        <f t="shared" si="90"/>
        <v>0.46644195442423686</v>
      </c>
    </row>
    <row r="1286" spans="1:5" s="20" customFormat="1" ht="12.75">
      <c r="A1286" s="180">
        <v>4260</v>
      </c>
      <c r="B1286" s="181" t="s">
        <v>13</v>
      </c>
      <c r="C1286" s="182">
        <v>1000</v>
      </c>
      <c r="D1286" s="183">
        <v>500</v>
      </c>
      <c r="E1286" s="239">
        <f t="shared" si="90"/>
        <v>0.5</v>
      </c>
    </row>
    <row r="1287" spans="1:5" s="20" customFormat="1" ht="12.75">
      <c r="A1287" s="33">
        <v>4300</v>
      </c>
      <c r="B1287" s="6" t="s">
        <v>8</v>
      </c>
      <c r="C1287" s="184">
        <v>10000</v>
      </c>
      <c r="D1287" s="185">
        <v>5099.24</v>
      </c>
      <c r="E1287" s="239">
        <f t="shared" si="90"/>
        <v>0.5099239999999999</v>
      </c>
    </row>
    <row r="1288" spans="1:5" s="20" customFormat="1" ht="25.5">
      <c r="A1288" s="33">
        <v>4360</v>
      </c>
      <c r="B1288" s="6" t="s">
        <v>242</v>
      </c>
      <c r="C1288" s="184">
        <v>1000</v>
      </c>
      <c r="D1288" s="185">
        <v>500</v>
      </c>
      <c r="E1288" s="239">
        <f t="shared" si="90"/>
        <v>0.5</v>
      </c>
    </row>
    <row r="1289" spans="1:5" s="20" customFormat="1" ht="12.75">
      <c r="A1289" s="33">
        <v>4410</v>
      </c>
      <c r="B1289" s="6" t="s">
        <v>16</v>
      </c>
      <c r="C1289" s="184">
        <v>500</v>
      </c>
      <c r="D1289" s="185">
        <v>0</v>
      </c>
      <c r="E1289" s="239">
        <f t="shared" si="90"/>
        <v>0</v>
      </c>
    </row>
    <row r="1290" spans="1:5" s="20" customFormat="1" ht="25.5">
      <c r="A1290" s="187">
        <v>4440</v>
      </c>
      <c r="B1290" s="186" t="s">
        <v>24</v>
      </c>
      <c r="C1290" s="188">
        <v>14100</v>
      </c>
      <c r="D1290" s="189">
        <v>10077</v>
      </c>
      <c r="E1290" s="239">
        <f t="shared" si="90"/>
        <v>0.7146808510638298</v>
      </c>
    </row>
    <row r="1291" spans="1:5" s="20" customFormat="1" ht="12.75">
      <c r="A1291" s="187">
        <v>4580</v>
      </c>
      <c r="B1291" s="186" t="s">
        <v>205</v>
      </c>
      <c r="C1291" s="188">
        <v>6000</v>
      </c>
      <c r="D1291" s="189">
        <v>1671.45</v>
      </c>
      <c r="E1291" s="239">
        <f t="shared" si="90"/>
        <v>0.278575</v>
      </c>
    </row>
    <row r="1292" spans="1:5" s="20" customFormat="1" ht="25.5">
      <c r="A1292" s="187">
        <v>4610</v>
      </c>
      <c r="B1292" s="186" t="s">
        <v>22</v>
      </c>
      <c r="C1292" s="188">
        <v>1000</v>
      </c>
      <c r="D1292" s="189">
        <v>114.21</v>
      </c>
      <c r="E1292" s="239">
        <f t="shared" si="90"/>
        <v>0.11420999999999999</v>
      </c>
    </row>
    <row r="1293" spans="1:5" s="20" customFormat="1" ht="25.5">
      <c r="A1293" s="62">
        <v>4700</v>
      </c>
      <c r="B1293" s="63" t="s">
        <v>25</v>
      </c>
      <c r="C1293" s="178">
        <v>1500</v>
      </c>
      <c r="D1293" s="179">
        <v>0</v>
      </c>
      <c r="E1293" s="239">
        <f t="shared" si="90"/>
        <v>0</v>
      </c>
    </row>
    <row r="1294" spans="1:5" s="20" customFormat="1" ht="26.25" thickBot="1">
      <c r="A1294" s="278">
        <v>4710</v>
      </c>
      <c r="B1294" s="279" t="s">
        <v>340</v>
      </c>
      <c r="C1294" s="280">
        <v>3650</v>
      </c>
      <c r="D1294" s="281">
        <v>0</v>
      </c>
      <c r="E1294" s="282">
        <f t="shared" si="90"/>
        <v>0</v>
      </c>
    </row>
    <row r="1295" spans="1:5" s="20" customFormat="1" ht="13.5" thickBot="1">
      <c r="A1295" s="190" t="s">
        <v>290</v>
      </c>
      <c r="B1295" s="191" t="s">
        <v>291</v>
      </c>
      <c r="C1295" s="192">
        <f>SUM(C1296)</f>
        <v>1667745.3</v>
      </c>
      <c r="D1295" s="193">
        <f>SUM(D1296)</f>
        <v>2734.9500000000003</v>
      </c>
      <c r="E1295" s="240">
        <f aca="true" t="shared" si="91" ref="E1295:E1310">D1295/C1295</f>
        <v>0.001639908683897955</v>
      </c>
    </row>
    <row r="1296" spans="1:5" s="20" customFormat="1" ht="12.75">
      <c r="A1296" s="165" t="s">
        <v>168</v>
      </c>
      <c r="B1296" s="166" t="s">
        <v>170</v>
      </c>
      <c r="C1296" s="167">
        <f>SUM(C1297:C1305)</f>
        <v>1667745.3</v>
      </c>
      <c r="D1296" s="167">
        <f>SUM(D1297:D1305)</f>
        <v>2734.9500000000003</v>
      </c>
      <c r="E1296" s="299">
        <f t="shared" si="91"/>
        <v>0.001639908683897955</v>
      </c>
    </row>
    <row r="1297" spans="1:5" s="20" customFormat="1" ht="89.25">
      <c r="A1297" s="174">
        <v>2910</v>
      </c>
      <c r="B1297" s="264" t="s">
        <v>299</v>
      </c>
      <c r="C1297" s="176">
        <v>600</v>
      </c>
      <c r="D1297" s="176">
        <v>600</v>
      </c>
      <c r="E1297" s="300">
        <f>D1297/C1297</f>
        <v>1</v>
      </c>
    </row>
    <row r="1298" spans="1:5" s="20" customFormat="1" ht="12.75">
      <c r="A1298" s="62">
        <v>3110</v>
      </c>
      <c r="B1298" s="63" t="s">
        <v>31</v>
      </c>
      <c r="C1298" s="112">
        <v>1611400</v>
      </c>
      <c r="D1298" s="178">
        <v>300</v>
      </c>
      <c r="E1298" s="300">
        <f>D1298/C1298</f>
        <v>0.00018617351371478217</v>
      </c>
    </row>
    <row r="1299" spans="1:5" s="20" customFormat="1" ht="25.5">
      <c r="A1299" s="33">
        <v>4010</v>
      </c>
      <c r="B1299" s="6" t="s">
        <v>3</v>
      </c>
      <c r="C1299" s="7">
        <v>37000</v>
      </c>
      <c r="D1299" s="184">
        <v>0</v>
      </c>
      <c r="E1299" s="301">
        <f t="shared" si="91"/>
        <v>0</v>
      </c>
    </row>
    <row r="1300" spans="1:5" s="20" customFormat="1" ht="12.75">
      <c r="A1300" s="33">
        <v>4110</v>
      </c>
      <c r="B1300" s="6" t="s">
        <v>4</v>
      </c>
      <c r="C1300" s="7">
        <v>6500</v>
      </c>
      <c r="D1300" s="184">
        <v>0</v>
      </c>
      <c r="E1300" s="301">
        <f t="shared" si="91"/>
        <v>0</v>
      </c>
    </row>
    <row r="1301" spans="1:5" s="20" customFormat="1" ht="12.75">
      <c r="A1301" s="33">
        <v>4120</v>
      </c>
      <c r="B1301" s="6" t="s">
        <v>5</v>
      </c>
      <c r="C1301" s="7">
        <v>700</v>
      </c>
      <c r="D1301" s="184">
        <v>0</v>
      </c>
      <c r="E1301" s="301">
        <f t="shared" si="91"/>
        <v>0</v>
      </c>
    </row>
    <row r="1302" spans="1:5" s="20" customFormat="1" ht="12.75">
      <c r="A1302" s="33">
        <v>4210</v>
      </c>
      <c r="B1302" s="6" t="s">
        <v>7</v>
      </c>
      <c r="C1302" s="7">
        <v>6000</v>
      </c>
      <c r="D1302" s="184">
        <v>0</v>
      </c>
      <c r="E1302" s="301">
        <f t="shared" si="91"/>
        <v>0</v>
      </c>
    </row>
    <row r="1303" spans="1:5" s="20" customFormat="1" ht="12.75">
      <c r="A1303" s="33">
        <v>4300</v>
      </c>
      <c r="B1303" s="6" t="s">
        <v>8</v>
      </c>
      <c r="C1303" s="7">
        <v>5000</v>
      </c>
      <c r="D1303" s="184">
        <v>1789.65</v>
      </c>
      <c r="E1303" s="301">
        <f t="shared" si="91"/>
        <v>0.35793</v>
      </c>
    </row>
    <row r="1304" spans="1:5" s="20" customFormat="1" ht="12.75">
      <c r="A1304" s="180">
        <v>4580</v>
      </c>
      <c r="B1304" s="186" t="s">
        <v>205</v>
      </c>
      <c r="C1304" s="283">
        <v>145.3</v>
      </c>
      <c r="D1304" s="182">
        <v>45.3</v>
      </c>
      <c r="E1304" s="302">
        <f t="shared" si="91"/>
        <v>0.31176875430144524</v>
      </c>
    </row>
    <row r="1305" spans="1:5" s="20" customFormat="1" ht="26.25" thickBot="1">
      <c r="A1305" s="210">
        <v>4710</v>
      </c>
      <c r="B1305" s="64" t="s">
        <v>340</v>
      </c>
      <c r="C1305" s="211">
        <v>400</v>
      </c>
      <c r="D1305" s="298">
        <v>0</v>
      </c>
      <c r="E1305" s="303">
        <f t="shared" si="91"/>
        <v>0</v>
      </c>
    </row>
    <row r="1306" spans="1:5" s="20" customFormat="1" ht="102.75" thickBot="1">
      <c r="A1306" s="190" t="s">
        <v>316</v>
      </c>
      <c r="B1306" s="191" t="s">
        <v>318</v>
      </c>
      <c r="C1306" s="193">
        <f>SUM(C1307)</f>
        <v>156000</v>
      </c>
      <c r="D1306" s="193">
        <f>SUM(D1307)</f>
        <v>129177.81</v>
      </c>
      <c r="E1306" s="200">
        <f t="shared" si="91"/>
        <v>0.8280628846153846</v>
      </c>
    </row>
    <row r="1307" spans="1:5" s="20" customFormat="1" ht="12.75">
      <c r="A1307" s="165" t="s">
        <v>168</v>
      </c>
      <c r="B1307" s="166" t="s">
        <v>170</v>
      </c>
      <c r="C1307" s="168">
        <f>SUM(C1308)</f>
        <v>156000</v>
      </c>
      <c r="D1307" s="168">
        <f>SUM(D1308)</f>
        <v>129177.81</v>
      </c>
      <c r="E1307" s="196">
        <f t="shared" si="91"/>
        <v>0.8280628846153846</v>
      </c>
    </row>
    <row r="1308" spans="1:5" s="20" customFormat="1" ht="12.75">
      <c r="A1308" s="62">
        <v>4130</v>
      </c>
      <c r="B1308" s="63" t="s">
        <v>317</v>
      </c>
      <c r="C1308" s="178">
        <v>156000</v>
      </c>
      <c r="D1308" s="179">
        <v>129177.81</v>
      </c>
      <c r="E1308" s="199">
        <f t="shared" si="91"/>
        <v>0.8280628846153846</v>
      </c>
    </row>
    <row r="1309" spans="1:5" ht="20.25">
      <c r="A1309" s="304" t="s">
        <v>264</v>
      </c>
      <c r="B1309" s="305"/>
      <c r="C1309" s="242">
        <f>SUM(C1310:C1311)</f>
        <v>176197.95</v>
      </c>
      <c r="D1309" s="242">
        <f>SUM(D1310:D1311)</f>
        <v>0</v>
      </c>
      <c r="E1309" s="216">
        <f t="shared" si="91"/>
        <v>0</v>
      </c>
    </row>
    <row r="1310" spans="1:5" ht="12.75">
      <c r="A1310" s="126" t="s">
        <v>168</v>
      </c>
      <c r="B1310" s="91" t="s">
        <v>170</v>
      </c>
      <c r="C1310" s="92">
        <f aca="true" t="shared" si="92" ref="C1310:D1314">SUM(C1313)</f>
        <v>70000</v>
      </c>
      <c r="D1310" s="92">
        <f t="shared" si="92"/>
        <v>0</v>
      </c>
      <c r="E1310" s="139">
        <f t="shared" si="91"/>
        <v>0</v>
      </c>
    </row>
    <row r="1311" spans="1:5" ht="12.75">
      <c r="A1311" s="128"/>
      <c r="B1311" s="97" t="s">
        <v>171</v>
      </c>
      <c r="C1311" s="98">
        <f t="shared" si="92"/>
        <v>106197.95</v>
      </c>
      <c r="D1311" s="98">
        <f t="shared" si="92"/>
        <v>0</v>
      </c>
      <c r="E1311" s="139"/>
    </row>
    <row r="1312" spans="1:5" s="20" customFormat="1" ht="25.5">
      <c r="A1312" s="129" t="s">
        <v>125</v>
      </c>
      <c r="B1312" s="99" t="s">
        <v>126</v>
      </c>
      <c r="C1312" s="100">
        <f t="shared" si="92"/>
        <v>176197.95</v>
      </c>
      <c r="D1312" s="100">
        <f t="shared" si="92"/>
        <v>0</v>
      </c>
      <c r="E1312" s="140">
        <f aca="true" t="shared" si="93" ref="E1312:E1320">D1312/C1312</f>
        <v>0</v>
      </c>
    </row>
    <row r="1313" spans="1:5" s="16" customFormat="1" ht="12.75">
      <c r="A1313" s="76" t="s">
        <v>168</v>
      </c>
      <c r="B1313" s="65" t="s">
        <v>170</v>
      </c>
      <c r="C1313" s="81">
        <f t="shared" si="92"/>
        <v>70000</v>
      </c>
      <c r="D1313" s="81">
        <f t="shared" si="92"/>
        <v>0</v>
      </c>
      <c r="E1313" s="146">
        <f t="shared" si="93"/>
        <v>0</v>
      </c>
    </row>
    <row r="1314" spans="1:5" s="3" customFormat="1" ht="12.75">
      <c r="A1314" s="32"/>
      <c r="B1314" s="17" t="s">
        <v>171</v>
      </c>
      <c r="C1314" s="18">
        <f t="shared" si="92"/>
        <v>106197.95</v>
      </c>
      <c r="D1314" s="18">
        <f t="shared" si="92"/>
        <v>0</v>
      </c>
      <c r="E1314" s="146">
        <f t="shared" si="93"/>
        <v>0</v>
      </c>
    </row>
    <row r="1315" spans="1:5" s="20" customFormat="1" ht="12.75">
      <c r="A1315" s="131" t="s">
        <v>324</v>
      </c>
      <c r="B1315" s="103" t="s">
        <v>325</v>
      </c>
      <c r="C1315" s="104">
        <f>SUM(C1316:C1317)</f>
        <v>176197.95</v>
      </c>
      <c r="D1315" s="104">
        <f>SUM(D1316:D1317)</f>
        <v>0</v>
      </c>
      <c r="E1315" s="145">
        <f t="shared" si="93"/>
        <v>0</v>
      </c>
    </row>
    <row r="1316" spans="1:5" s="20" customFormat="1" ht="12.75">
      <c r="A1316" s="76" t="s">
        <v>168</v>
      </c>
      <c r="B1316" s="65" t="s">
        <v>170</v>
      </c>
      <c r="C1316" s="81">
        <f>SUM(C1318:C1319)</f>
        <v>70000</v>
      </c>
      <c r="D1316" s="81">
        <f>SUM(D1318:D1319)</f>
        <v>0</v>
      </c>
      <c r="E1316" s="146">
        <f t="shared" si="93"/>
        <v>0</v>
      </c>
    </row>
    <row r="1317" spans="1:5" ht="12.75">
      <c r="A1317" s="32"/>
      <c r="B1317" s="17" t="s">
        <v>171</v>
      </c>
      <c r="C1317" s="18">
        <f>SUM(C1320)</f>
        <v>106197.95</v>
      </c>
      <c r="D1317" s="18">
        <f>SUM(D1320)</f>
        <v>0</v>
      </c>
      <c r="E1317" s="146">
        <f t="shared" si="93"/>
        <v>0</v>
      </c>
    </row>
    <row r="1318" spans="1:5" ht="12.75">
      <c r="A1318" s="34">
        <v>4210</v>
      </c>
      <c r="B1318" s="63" t="s">
        <v>7</v>
      </c>
      <c r="C1318" s="9">
        <v>68000</v>
      </c>
      <c r="D1318" s="9">
        <v>0</v>
      </c>
      <c r="E1318" s="199">
        <f t="shared" si="93"/>
        <v>0</v>
      </c>
    </row>
    <row r="1319" spans="1:5" s="20" customFormat="1" ht="12.75">
      <c r="A1319" s="30">
        <v>4300</v>
      </c>
      <c r="B1319" s="63" t="s">
        <v>8</v>
      </c>
      <c r="C1319" s="9">
        <v>2000</v>
      </c>
      <c r="D1319" s="9">
        <v>0</v>
      </c>
      <c r="E1319" s="199">
        <f t="shared" si="93"/>
        <v>0</v>
      </c>
    </row>
    <row r="1320" spans="1:5" s="20" customFormat="1" ht="26.25" thickBot="1">
      <c r="A1320" s="265">
        <v>6050</v>
      </c>
      <c r="B1320" s="266" t="s">
        <v>1</v>
      </c>
      <c r="C1320" s="267">
        <v>106197.95</v>
      </c>
      <c r="D1320" s="267">
        <v>0</v>
      </c>
      <c r="E1320" s="268">
        <f t="shared" si="93"/>
        <v>0</v>
      </c>
    </row>
  </sheetData>
  <sheetProtection/>
  <mergeCells count="11">
    <mergeCell ref="A10:B10"/>
    <mergeCell ref="A1309:B1309"/>
    <mergeCell ref="A1178:B1178"/>
    <mergeCell ref="A12:B12"/>
    <mergeCell ref="A11:B11"/>
    <mergeCell ref="A1177:D1177"/>
    <mergeCell ref="D6:E7"/>
    <mergeCell ref="A1:C7"/>
    <mergeCell ref="D1:E2"/>
    <mergeCell ref="D3:E3"/>
    <mergeCell ref="A8:E9"/>
  </mergeCells>
  <printOptions gridLines="1"/>
  <pageMargins left="0.4330708661417323" right="0.15748031496062992" top="0.9448818897637796" bottom="0.984251968503937" header="0.5118110236220472" footer="0.5118110236220472"/>
  <pageSetup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Marcin Długosz</cp:lastModifiedBy>
  <cp:lastPrinted>2021-08-30T07:46:09Z</cp:lastPrinted>
  <dcterms:created xsi:type="dcterms:W3CDTF">2007-07-25T09:13:15Z</dcterms:created>
  <dcterms:modified xsi:type="dcterms:W3CDTF">2021-08-30T07:46:32Z</dcterms:modified>
  <cp:category/>
  <cp:version/>
  <cp:contentType/>
  <cp:contentStatus/>
</cp:coreProperties>
</file>