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lpit\DOTACJE PRZEKAZYWANE\Dotacje 2020\Podstawowe kwoty dotacji\"/>
    </mc:Choice>
  </mc:AlternateContent>
  <bookViews>
    <workbookView xWindow="0" yWindow="0" windowWidth="17520" windowHeight="10995"/>
  </bookViews>
  <sheets>
    <sheet name="PRZEDSZKOLA" sheetId="1" r:id="rId1"/>
  </sheets>
  <definedNames>
    <definedName name="_xlnm.Print_Area" localSheetId="0">PRZEDSZKOLA!$A$1:$G$58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49" i="1"/>
  <c r="C19" i="1"/>
  <c r="C53" i="1" l="1"/>
  <c r="D49" i="1" l="1"/>
  <c r="D53" i="1" s="1"/>
  <c r="E49" i="1"/>
  <c r="E53" i="1" s="1"/>
  <c r="E54" i="1" s="1"/>
  <c r="E55" i="1" s="1"/>
  <c r="F49" i="1"/>
  <c r="F53" i="1" s="1"/>
  <c r="F54" i="1" s="1"/>
  <c r="F55" i="1" s="1"/>
  <c r="G49" i="1"/>
  <c r="G53" i="1" s="1"/>
  <c r="G54" i="1" s="1"/>
  <c r="G55" i="1" s="1"/>
  <c r="C21" i="1" l="1"/>
  <c r="D54" i="1"/>
  <c r="D55" i="1" s="1"/>
  <c r="C54" i="1"/>
  <c r="C55" i="1" s="1"/>
  <c r="C22" i="1"/>
  <c r="C20" i="1"/>
  <c r="C28" i="1" l="1"/>
  <c r="C24" i="1" l="1"/>
  <c r="C25" i="1" s="1"/>
  <c r="C29" i="1" s="1"/>
  <c r="C30" i="1" l="1"/>
  <c r="D30" i="1" s="1"/>
  <c r="D29" i="1"/>
</calcChain>
</file>

<file path=xl/sharedStrings.xml><?xml version="1.0" encoding="utf-8"?>
<sst xmlns="http://schemas.openxmlformats.org/spreadsheetml/2006/main" count="63" uniqueCount="63">
  <si>
    <t>Podstawa prawna:</t>
  </si>
  <si>
    <t>1.</t>
  </si>
  <si>
    <t>zaplanowane na rok budżetowy w budżecie gminy opłaty za korzystanie z wychowania przedszkolnego w tych przedszkolach, stanowiące dochody budżetu gminy,</t>
  </si>
  <si>
    <t xml:space="preserve"> zaplanowane na rok budżetowy w budżecie gminy opłaty za wyżywienie w tych przedszkolach, stanowiące dochody budżetu gminy,</t>
  </si>
  <si>
    <t xml:space="preserve"> zaplanowane na rok budżetowy w budżecie gminy wydatki bieżące finansowane z użyciem środków pochodzących z budżetu Unii Europejskiej na prowadzenie tych przedszkoli,</t>
  </si>
  <si>
    <t>NIEBĘDĄCE JEDNOSTKAMI SAMORZADU TERYTORIALNEGO</t>
  </si>
  <si>
    <t>Suma pomniejszeń wydatków  od 1-7</t>
  </si>
  <si>
    <t>Wydatki bieżące stanowiące podstawę wyliczeń</t>
  </si>
  <si>
    <t>Statystyczna liczba uczniów w przedszkolach</t>
  </si>
  <si>
    <t>Statystyczna liczba uczniów do wyliczeń</t>
  </si>
  <si>
    <t>75% podstawowej kwoty dotacji</t>
  </si>
  <si>
    <t>PODSTAWOWA ROCZNA KWOTA DOTACJI DLA PRZEDSZKOLI</t>
  </si>
  <si>
    <t>Sprawdził:</t>
  </si>
  <si>
    <t>Zatwierdził:</t>
  </si>
  <si>
    <t>Przedszkole nr 1</t>
  </si>
  <si>
    <t>Przedszkole nr 5</t>
  </si>
  <si>
    <t>Przedszkole nr 6</t>
  </si>
  <si>
    <t>Przedszkole nr 8</t>
  </si>
  <si>
    <t>Przedszkole nr 9</t>
  </si>
  <si>
    <t>Przedszkole nr 10</t>
  </si>
  <si>
    <t>Przedszkole nr 12</t>
  </si>
  <si>
    <t>Przedszkole nr 14</t>
  </si>
  <si>
    <t>Przedszkole w Białej Nyskiej w ZSP</t>
  </si>
  <si>
    <t>Przedszkole w Goświnowicach w ZSP</t>
  </si>
  <si>
    <t>Przedszkole w Niwnicy w ZSP</t>
  </si>
  <si>
    <t>WAGA  NIEPEŁNOSPRAWNOŚCI</t>
  </si>
  <si>
    <t xml:space="preserve">WAGA dla niepełnosprawności </t>
  </si>
  <si>
    <t>ŁĄCZNA LICZBA UCZNIÓW NIEPEŁNOSPRAWNYCH</t>
  </si>
  <si>
    <t xml:space="preserve">Wydatki bieżące na prowadzenie przedszkoli zaplanowane w uchwale </t>
  </si>
  <si>
    <t>sumę iloczynów odpowiednich kwot przewidzianych w części oświatowej subwencji ogólnej dla gminy na uczniów niepełnosprawnych z danymi niepełnosprawnościami w przedszkolach oraz statystycznej liczby  uczniów niepełnosprawnych z danymi niepełnosprawnościami w tych przedszkolach,</t>
  </si>
  <si>
    <t xml:space="preserve"> iloczyn kwoty przewidzianej na rok budżetowy w części oświatowej subwencji ogólnej dla gminy na dziecko objęte wczesnym wspomaganiem rozwoju w przedszkolu oraz statystycznej liczby dzieci objętych wczesnym wspomaganiem rozwoju w tych przedszkolach,</t>
  </si>
  <si>
    <t>iloczyn kwoty przewidzianej na rok budżetowy w części oświatowej subwencji ogólnej dla gminy na uczestnika zajęć rewalidacyjno-wychowawczych w przedszkolu oraz statystycznej liczby uczestników zajęć rewalidacyjno-wychowawczych w tych przedszkolach,</t>
  </si>
  <si>
    <t xml:space="preserve"> zaplanowane na rok budżetowy w budżecie gminy wydatki bieżące na programy, o których mowa w art. 90u ust. 1 ustawy z dnia 7 września 1991 r. o systemie oświaty, w tych przedszkolach</t>
  </si>
  <si>
    <t>Statystyczna liczba uczniów niepełnosprawnych w tych przedszkolach,</t>
  </si>
  <si>
    <t>z budżetu Gminy Nysa dla publicznych i niepublicznych placówek wychowania przedszkolnego i szkół podstawowych</t>
  </si>
  <si>
    <t>prowadzonych na terenie Gminy Nysa przez osoby fizyczne i osoby prawne niebędące jednostkami samorządu terytorialnego</t>
  </si>
  <si>
    <t>oraz trybu i zakresu kontroli prawidłowości ich pobrania i wykorzystania</t>
  </si>
  <si>
    <t>3.</t>
  </si>
  <si>
    <t>Przedszkole w Kopernikach w ZSP</t>
  </si>
  <si>
    <t>Miesięczna kwota subwencji na jednego ucznia</t>
  </si>
  <si>
    <t>Roczna kwota subwencji na jednego ucznia</t>
  </si>
  <si>
    <t>AKTUALIZACJA PODSTAWOWEJ KWOTY DOTACJI DLA  PRZEDSZKOLI PROWADZONYCH PRZEZ OSOBY FIZYCZNE I OSOBY PRAWNE</t>
  </si>
  <si>
    <t>Finansowy standard A na rok 2020</t>
  </si>
  <si>
    <t>Wskaźnik korygujący Di dla Nysy</t>
  </si>
  <si>
    <t>P 63 wych.ośr.rewalid.-wych.</t>
  </si>
  <si>
    <t>P65 - WWRD</t>
  </si>
  <si>
    <t>P 67 niepełnosprawność ruchowa o stopniu głębokim</t>
  </si>
  <si>
    <t>P68 - dzieci niewidome, słabowidzące z niepełn.ruchową</t>
  </si>
  <si>
    <t>P 69 - dzieci niesłyszące, słabosłyszące z niepełn. Intelektualną</t>
  </si>
  <si>
    <t>Roczne kwoty przewidziane w subwencji oświatowej</t>
  </si>
  <si>
    <t xml:space="preserve">Uchwała nr XIX/301/20 Rady Miejskiej w Nysie z dnia 23 stycznia 2020 r. w sprawie uchwalenia budżetu Gminy Nysa na rok 2020 </t>
  </si>
  <si>
    <t xml:space="preserve">2. </t>
  </si>
  <si>
    <t xml:space="preserve">Uchwała Nr XLVII/703/18 Rady Miejskiej w Nysie z dnia 22 stycznia 2018 r.  w sprawie ustalania trybu udzielania i rozliczania dotacji </t>
  </si>
  <si>
    <t>4.</t>
  </si>
  <si>
    <t>Art.. 12 ust.1 ustawy z dnia 27 października 2017 r. o finansowaniu zadań oświatowych - Dz.U. z 2020 poz. 17</t>
  </si>
  <si>
    <t>Główny Księgowy Gminnego Zarzadu Oświaty w Nysie - Anna Jamrozik</t>
  </si>
  <si>
    <t>Dyrektor Gminnego Zarządu Oświaty w Nysie - Adam Fujarczuk</t>
  </si>
  <si>
    <t xml:space="preserve">Sporządził:                                                                  </t>
  </si>
  <si>
    <t>Nysa, dnia 30 października 2020 r.</t>
  </si>
  <si>
    <t>ze zmianami wg stanu na 30 września 2020 r.</t>
  </si>
  <si>
    <t>Art.. 44 ust. 1 pkt 2 ustawy o finansowaniu zadań oświatowych - Dz. U. z 2020 r. poz. 17</t>
  </si>
  <si>
    <t>Zaktualizowana zgodnie z art.. 11 ust 2 ustawy o finansowaniu zadań oświatowych statystyczna liczba uczniów  w przedszkolach posiadających orzeczenie o potrzebie kształcenia specjalnego o którym mowa w art.. 127 ust. 1 ustawy - Prawo oświatowe, wydane ze względu na odpowiednie niepełnosprawności</t>
  </si>
  <si>
    <t>Z upoważnienia Burmistrza - Marek Rymarz     Z-ca Burmistrza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</si>
</sst>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000000000"/>
    <numFmt numFmtId="165" formatCode="0.000000000"/>
    <numFmt numFmtId="166" formatCode="0.0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374D5C"/>
      <name val="Tahoma"/>
      <family val="2"/>
      <charset val="238"/>
    </font>
    <font>
      <b/>
      <sz val="14"/>
      <color rgb="FF374D5C"/>
      <name val="Tahoma"/>
      <family val="2"/>
      <charset val="238"/>
    </font>
    <font>
      <b/>
      <sz val="12"/>
      <color rgb="FF374D5C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3" fontId="0" fillId="0" borderId="1" xfId="1" applyFont="1" applyBorder="1"/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43" fontId="0" fillId="0" borderId="1" xfId="0" applyNumberFormat="1" applyBorder="1"/>
    <xf numFmtId="0" fontId="0" fillId="0" borderId="1" xfId="0" applyBorder="1" applyAlignment="1">
      <alignment horizontal="center"/>
    </xf>
    <xf numFmtId="43" fontId="6" fillId="0" borderId="2" xfId="0" applyNumberFormat="1" applyFont="1" applyBorder="1"/>
    <xf numFmtId="0" fontId="6" fillId="0" borderId="1" xfId="0" applyFont="1" applyBorder="1" applyAlignment="1">
      <alignment horizontal="center"/>
    </xf>
    <xf numFmtId="43" fontId="7" fillId="0" borderId="1" xfId="0" applyNumberFormat="1" applyFont="1" applyBorder="1"/>
    <xf numFmtId="43" fontId="7" fillId="0" borderId="1" xfId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9" fillId="0" borderId="0" xfId="0" applyFont="1"/>
    <xf numFmtId="0" fontId="3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43" fontId="9" fillId="0" borderId="0" xfId="0" applyNumberFormat="1" applyFont="1"/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Fill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Fill="1" applyBorder="1"/>
    <xf numFmtId="0" fontId="0" fillId="2" borderId="0" xfId="0" applyFill="1" applyBorder="1" applyAlignment="1">
      <alignment horizontal="center"/>
    </xf>
    <xf numFmtId="43" fontId="0" fillId="0" borderId="0" xfId="1" applyFont="1" applyBorder="1"/>
    <xf numFmtId="43" fontId="8" fillId="0" borderId="0" xfId="1" applyFont="1" applyBorder="1"/>
    <xf numFmtId="43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0" fillId="2" borderId="1" xfId="1" applyFont="1" applyFill="1" applyBorder="1"/>
    <xf numFmtId="43" fontId="2" fillId="0" borderId="5" xfId="0" applyNumberFormat="1" applyFont="1" applyBorder="1"/>
    <xf numFmtId="0" fontId="0" fillId="0" borderId="7" xfId="0" applyFill="1" applyBorder="1"/>
    <xf numFmtId="165" fontId="0" fillId="0" borderId="0" xfId="0" applyNumberFormat="1"/>
    <xf numFmtId="164" fontId="11" fillId="0" borderId="7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2" fillId="0" borderId="8" xfId="0" applyFont="1" applyBorder="1"/>
    <xf numFmtId="43" fontId="2" fillId="0" borderId="7" xfId="1" applyFont="1" applyBorder="1"/>
    <xf numFmtId="0" fontId="2" fillId="0" borderId="4" xfId="0" applyFont="1" applyFill="1" applyBorder="1"/>
    <xf numFmtId="43" fontId="2" fillId="0" borderId="5" xfId="1" applyFont="1" applyBorder="1" applyAlignment="1">
      <alignment horizontal="center"/>
    </xf>
    <xf numFmtId="0" fontId="0" fillId="0" borderId="0" xfId="0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43" fontId="0" fillId="0" borderId="1" xfId="1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view="pageBreakPreview" zoomScale="60" zoomScaleNormal="100" workbookViewId="0">
      <selection activeCell="Q49" sqref="Q49"/>
    </sheetView>
  </sheetViews>
  <sheetFormatPr defaultRowHeight="15" x14ac:dyDescent="0.25"/>
  <cols>
    <col min="1" max="1" width="3.140625" customWidth="1"/>
    <col min="2" max="2" width="50.140625" customWidth="1"/>
    <col min="3" max="3" width="29.28515625" customWidth="1"/>
    <col min="4" max="4" width="18.5703125" customWidth="1"/>
    <col min="5" max="5" width="20" customWidth="1"/>
    <col min="6" max="6" width="17.7109375" customWidth="1"/>
    <col min="7" max="7" width="18.7109375" customWidth="1"/>
    <col min="8" max="8" width="14.7109375" customWidth="1"/>
    <col min="9" max="9" width="13.28515625" customWidth="1"/>
    <col min="10" max="10" width="12.28515625" customWidth="1"/>
    <col min="11" max="11" width="12" customWidth="1"/>
    <col min="12" max="12" width="12.28515625" customWidth="1"/>
    <col min="13" max="13" width="13.5703125" customWidth="1"/>
    <col min="14" max="14" width="13.85546875" customWidth="1"/>
    <col min="15" max="15" width="12" customWidth="1"/>
    <col min="16" max="16" width="14.5703125" customWidth="1"/>
    <col min="17" max="17" width="14.140625" customWidth="1"/>
    <col min="18" max="18" width="9.140625" customWidth="1"/>
  </cols>
  <sheetData>
    <row r="1" spans="1:18" ht="15.75" x14ac:dyDescent="0.25">
      <c r="D1" s="12" t="s">
        <v>58</v>
      </c>
    </row>
    <row r="3" spans="1:18" x14ac:dyDescent="0.25">
      <c r="A3" s="1" t="s">
        <v>41</v>
      </c>
      <c r="B3" s="1"/>
    </row>
    <row r="4" spans="1:18" x14ac:dyDescent="0.25">
      <c r="A4" s="1" t="s">
        <v>5</v>
      </c>
      <c r="B4" s="1"/>
    </row>
    <row r="6" spans="1:18" x14ac:dyDescent="0.25">
      <c r="A6" t="s">
        <v>0</v>
      </c>
    </row>
    <row r="7" spans="1:18" x14ac:dyDescent="0.25">
      <c r="A7" t="s">
        <v>1</v>
      </c>
      <c r="B7" t="s">
        <v>54</v>
      </c>
    </row>
    <row r="8" spans="1:18" x14ac:dyDescent="0.25">
      <c r="A8" t="s">
        <v>51</v>
      </c>
      <c r="B8" t="s">
        <v>52</v>
      </c>
    </row>
    <row r="9" spans="1:18" x14ac:dyDescent="0.25">
      <c r="B9" t="s">
        <v>34</v>
      </c>
    </row>
    <row r="10" spans="1:18" x14ac:dyDescent="0.25">
      <c r="B10" t="s">
        <v>35</v>
      </c>
    </row>
    <row r="11" spans="1:18" x14ac:dyDescent="0.25">
      <c r="B11" t="s">
        <v>36</v>
      </c>
    </row>
    <row r="12" spans="1:18" x14ac:dyDescent="0.25">
      <c r="A12" t="s">
        <v>37</v>
      </c>
      <c r="B12" t="s">
        <v>50</v>
      </c>
    </row>
    <row r="13" spans="1:18" x14ac:dyDescent="0.25">
      <c r="B13" t="s">
        <v>59</v>
      </c>
    </row>
    <row r="14" spans="1:18" x14ac:dyDescent="0.25">
      <c r="A14" t="s">
        <v>53</v>
      </c>
      <c r="B14" t="s">
        <v>60</v>
      </c>
    </row>
    <row r="15" spans="1:18" x14ac:dyDescent="0.25">
      <c r="G15" s="14"/>
      <c r="H15" s="14"/>
      <c r="I15" s="26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43.5" customHeight="1" x14ac:dyDescent="0.25">
      <c r="A16" s="53" t="s">
        <v>28</v>
      </c>
      <c r="B16" s="50"/>
      <c r="C16" s="2">
        <v>19524980.27</v>
      </c>
      <c r="D16" s="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45" x14ac:dyDescent="0.25">
      <c r="A17" s="3">
        <v>1</v>
      </c>
      <c r="B17" s="11" t="s">
        <v>2</v>
      </c>
      <c r="C17" s="2">
        <v>483448</v>
      </c>
      <c r="D17" s="3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33.75" x14ac:dyDescent="0.25">
      <c r="A18" s="3">
        <v>2</v>
      </c>
      <c r="B18" s="4" t="s">
        <v>3</v>
      </c>
      <c r="C18" s="2">
        <v>1253000</v>
      </c>
      <c r="D18" s="3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67.5" x14ac:dyDescent="0.25">
      <c r="A19" s="3">
        <v>3</v>
      </c>
      <c r="B19" s="4" t="s">
        <v>29</v>
      </c>
      <c r="C19" s="33">
        <f>E53+F53+G53</f>
        <v>252745.82037208506</v>
      </c>
      <c r="D19" s="3"/>
      <c r="G19" s="27"/>
      <c r="H19" s="28"/>
      <c r="I19" s="27"/>
      <c r="J19" s="27"/>
      <c r="K19" s="27"/>
      <c r="L19" s="28"/>
      <c r="M19" s="27"/>
      <c r="N19" s="27"/>
      <c r="O19" s="28"/>
      <c r="P19" s="28"/>
      <c r="Q19" s="28"/>
      <c r="R19" s="27"/>
    </row>
    <row r="20" spans="1:18" ht="45" x14ac:dyDescent="0.25">
      <c r="A20" s="3">
        <v>4</v>
      </c>
      <c r="B20" s="4" t="s">
        <v>4</v>
      </c>
      <c r="C20" s="2">
        <f>SUM(G20:R20)</f>
        <v>0</v>
      </c>
      <c r="D20" s="3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67.5" x14ac:dyDescent="0.25">
      <c r="A21" s="3">
        <v>5</v>
      </c>
      <c r="B21" s="4" t="s">
        <v>30</v>
      </c>
      <c r="C21" s="2">
        <f>D53</f>
        <v>367094.94763549452</v>
      </c>
      <c r="D21" s="3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7"/>
    </row>
    <row r="22" spans="1:18" ht="67.5" x14ac:dyDescent="0.25">
      <c r="A22" s="3">
        <v>6</v>
      </c>
      <c r="B22" s="4" t="s">
        <v>31</v>
      </c>
      <c r="C22" s="2">
        <f>C53</f>
        <v>1950114.153565815</v>
      </c>
      <c r="D22" s="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45" x14ac:dyDescent="0.25">
      <c r="A23" s="3">
        <v>7</v>
      </c>
      <c r="B23" s="13" t="s">
        <v>32</v>
      </c>
      <c r="C23" s="2"/>
      <c r="D23" s="3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x14ac:dyDescent="0.25">
      <c r="A24" s="54" t="s">
        <v>6</v>
      </c>
      <c r="B24" s="50"/>
      <c r="C24" s="5">
        <f>SUM(C17:C23)</f>
        <v>4306402.9215733949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28.5" customHeight="1" x14ac:dyDescent="0.25">
      <c r="A25" s="49" t="s">
        <v>7</v>
      </c>
      <c r="B25" s="50"/>
      <c r="C25" s="7">
        <f>C16-C24</f>
        <v>15218577.348426605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x14ac:dyDescent="0.25">
      <c r="A26" s="54" t="s">
        <v>8</v>
      </c>
      <c r="B26" s="50"/>
      <c r="C26" s="55">
        <v>1434.66</v>
      </c>
      <c r="D26" s="6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52.5" customHeight="1" x14ac:dyDescent="0.25">
      <c r="A27" s="54" t="s">
        <v>33</v>
      </c>
      <c r="B27" s="50"/>
      <c r="C27" s="6">
        <f>C49+E49+F49+G49</f>
        <v>41.66</v>
      </c>
      <c r="D27" s="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5.75" x14ac:dyDescent="0.25">
      <c r="A28" s="49" t="s">
        <v>9</v>
      </c>
      <c r="B28" s="50"/>
      <c r="C28" s="8">
        <f>C26-C27</f>
        <v>1393</v>
      </c>
    </row>
    <row r="29" spans="1:18" ht="39" customHeight="1" x14ac:dyDescent="0.3">
      <c r="A29" s="51" t="s">
        <v>11</v>
      </c>
      <c r="B29" s="50"/>
      <c r="C29" s="9">
        <f>C25/C28</f>
        <v>10925.037579631446</v>
      </c>
      <c r="D29" s="29">
        <f>C29/12</f>
        <v>910.41979830262051</v>
      </c>
    </row>
    <row r="30" spans="1:18" ht="31.5" customHeight="1" x14ac:dyDescent="0.3">
      <c r="A30" s="52" t="s">
        <v>10</v>
      </c>
      <c r="B30" s="50"/>
      <c r="C30" s="10">
        <f>C29*75%</f>
        <v>8193.7781847235838</v>
      </c>
      <c r="D30" s="29">
        <f>C30/12</f>
        <v>682.81484872696535</v>
      </c>
    </row>
    <row r="31" spans="1:18" ht="15.75" x14ac:dyDescent="0.25">
      <c r="B31" s="12"/>
      <c r="C31" s="17"/>
      <c r="D31" s="12"/>
      <c r="E31" s="12"/>
      <c r="F31" s="12"/>
    </row>
    <row r="32" spans="1:18" ht="15.75" x14ac:dyDescent="0.25">
      <c r="E32" s="12"/>
    </row>
    <row r="34" spans="1:7" ht="33" customHeight="1" x14ac:dyDescent="0.25">
      <c r="A34" s="47" t="s">
        <v>61</v>
      </c>
      <c r="B34" s="48"/>
      <c r="C34" s="48"/>
      <c r="D34" s="48"/>
      <c r="E34" s="48"/>
      <c r="F34" s="48"/>
      <c r="G34" s="48"/>
    </row>
    <row r="35" spans="1:7" x14ac:dyDescent="0.25">
      <c r="C35" s="16"/>
    </row>
    <row r="36" spans="1:7" ht="60" x14ac:dyDescent="0.25">
      <c r="B36" s="18" t="s">
        <v>25</v>
      </c>
      <c r="C36" s="30" t="s">
        <v>44</v>
      </c>
      <c r="D36" s="31" t="s">
        <v>45</v>
      </c>
      <c r="E36" s="30" t="s">
        <v>46</v>
      </c>
      <c r="F36" s="32" t="s">
        <v>47</v>
      </c>
      <c r="G36" s="30" t="s">
        <v>48</v>
      </c>
    </row>
    <row r="37" spans="1:7" x14ac:dyDescent="0.25">
      <c r="B37" s="3" t="s">
        <v>14</v>
      </c>
      <c r="C37" s="6">
        <v>0</v>
      </c>
      <c r="D37" s="6">
        <v>0.33</v>
      </c>
      <c r="E37" s="6">
        <v>0</v>
      </c>
      <c r="F37" s="6">
        <v>0</v>
      </c>
      <c r="G37" s="6">
        <v>0</v>
      </c>
    </row>
    <row r="38" spans="1:7" x14ac:dyDescent="0.25">
      <c r="B38" s="3" t="s">
        <v>15</v>
      </c>
      <c r="C38" s="6">
        <v>13</v>
      </c>
      <c r="D38" s="6">
        <v>27.33</v>
      </c>
      <c r="E38" s="6">
        <v>1</v>
      </c>
      <c r="F38" s="6">
        <v>0</v>
      </c>
      <c r="G38" s="6">
        <v>1.33</v>
      </c>
    </row>
    <row r="39" spans="1:7" x14ac:dyDescent="0.25">
      <c r="B39" s="3" t="s">
        <v>16</v>
      </c>
      <c r="C39" s="6">
        <v>0.67</v>
      </c>
      <c r="D39" s="6">
        <v>1.67</v>
      </c>
      <c r="E39" s="6">
        <v>0</v>
      </c>
      <c r="F39" s="6">
        <v>0</v>
      </c>
      <c r="G39" s="6">
        <v>0</v>
      </c>
    </row>
    <row r="40" spans="1:7" x14ac:dyDescent="0.25">
      <c r="B40" s="3" t="s">
        <v>17</v>
      </c>
      <c r="C40" s="6">
        <v>0.33</v>
      </c>
      <c r="D40" s="6">
        <v>1.33</v>
      </c>
      <c r="E40" s="6">
        <v>0</v>
      </c>
      <c r="F40" s="6">
        <v>0</v>
      </c>
      <c r="G40" s="6">
        <v>0</v>
      </c>
    </row>
    <row r="41" spans="1:7" x14ac:dyDescent="0.25">
      <c r="B41" s="3" t="s">
        <v>18</v>
      </c>
      <c r="C41" s="6">
        <v>1.33</v>
      </c>
      <c r="D41" s="6">
        <v>4</v>
      </c>
      <c r="E41" s="6">
        <v>0.67</v>
      </c>
      <c r="F41" s="6">
        <v>1</v>
      </c>
      <c r="G41" s="6">
        <v>0.67</v>
      </c>
    </row>
    <row r="42" spans="1:7" x14ac:dyDescent="0.25">
      <c r="B42" s="3" t="s">
        <v>19</v>
      </c>
      <c r="C42" s="6">
        <v>16</v>
      </c>
      <c r="D42" s="6">
        <v>22</v>
      </c>
      <c r="E42" s="6">
        <v>0</v>
      </c>
      <c r="F42" s="6">
        <v>0</v>
      </c>
      <c r="G42" s="6">
        <v>2</v>
      </c>
    </row>
    <row r="43" spans="1:7" x14ac:dyDescent="0.25">
      <c r="B43" s="3" t="s">
        <v>20</v>
      </c>
      <c r="C43" s="6">
        <v>0</v>
      </c>
      <c r="D43" s="6">
        <v>3</v>
      </c>
      <c r="E43" s="6">
        <v>0</v>
      </c>
      <c r="F43" s="6">
        <v>0</v>
      </c>
      <c r="G43" s="6">
        <v>0</v>
      </c>
    </row>
    <row r="44" spans="1:7" x14ac:dyDescent="0.25">
      <c r="B44" s="3" t="s">
        <v>21</v>
      </c>
      <c r="C44" s="6">
        <v>0</v>
      </c>
      <c r="D44" s="6">
        <v>3.67</v>
      </c>
      <c r="E44" s="6">
        <v>0</v>
      </c>
      <c r="F44" s="6">
        <v>0.33</v>
      </c>
      <c r="G44" s="6">
        <v>0</v>
      </c>
    </row>
    <row r="45" spans="1:7" x14ac:dyDescent="0.25">
      <c r="B45" s="3" t="s">
        <v>22</v>
      </c>
      <c r="C45" s="6">
        <v>0.33</v>
      </c>
      <c r="D45" s="6">
        <v>3.33</v>
      </c>
      <c r="E45" s="6">
        <v>0</v>
      </c>
      <c r="F45" s="6">
        <v>0</v>
      </c>
      <c r="G45" s="6">
        <v>0</v>
      </c>
    </row>
    <row r="46" spans="1:7" x14ac:dyDescent="0.25">
      <c r="B46" s="3" t="s">
        <v>23</v>
      </c>
      <c r="C46" s="6">
        <v>0</v>
      </c>
      <c r="D46" s="6">
        <v>1</v>
      </c>
      <c r="E46" s="6">
        <v>0.67</v>
      </c>
      <c r="F46" s="6">
        <v>0.33</v>
      </c>
      <c r="G46" s="6">
        <v>0</v>
      </c>
    </row>
    <row r="47" spans="1:7" x14ac:dyDescent="0.25">
      <c r="B47" s="3" t="s">
        <v>38</v>
      </c>
      <c r="C47" s="6">
        <v>1</v>
      </c>
      <c r="D47" s="6">
        <v>3</v>
      </c>
      <c r="E47" s="6">
        <v>0</v>
      </c>
      <c r="F47" s="6">
        <v>0</v>
      </c>
      <c r="G47" s="6">
        <v>0</v>
      </c>
    </row>
    <row r="48" spans="1:7" ht="15.75" thickBot="1" x14ac:dyDescent="0.3">
      <c r="B48" s="19" t="s">
        <v>24</v>
      </c>
      <c r="C48" s="20">
        <v>1</v>
      </c>
      <c r="D48" s="20">
        <v>1</v>
      </c>
      <c r="E48" s="20">
        <v>0</v>
      </c>
      <c r="F48" s="20">
        <v>0</v>
      </c>
      <c r="G48" s="20">
        <v>0</v>
      </c>
    </row>
    <row r="49" spans="2:7" ht="15.75" thickBot="1" x14ac:dyDescent="0.3">
      <c r="B49" s="22" t="s">
        <v>27</v>
      </c>
      <c r="C49" s="23">
        <f>SUM(C37:C48)</f>
        <v>33.659999999999997</v>
      </c>
      <c r="D49" s="23">
        <f t="shared" ref="D49:G49" si="0">SUM(D37:D48)</f>
        <v>71.66</v>
      </c>
      <c r="E49" s="23">
        <f t="shared" si="0"/>
        <v>2.34</v>
      </c>
      <c r="F49" s="23">
        <f t="shared" si="0"/>
        <v>1.6600000000000001</v>
      </c>
      <c r="G49" s="24">
        <f t="shared" si="0"/>
        <v>4</v>
      </c>
    </row>
    <row r="50" spans="2:7" x14ac:dyDescent="0.25">
      <c r="B50" s="21" t="s">
        <v>42</v>
      </c>
      <c r="C50" s="38">
        <v>5917.8939</v>
      </c>
      <c r="D50" s="38">
        <v>5917.8939</v>
      </c>
      <c r="E50" s="38">
        <v>5917.8939</v>
      </c>
      <c r="F50" s="38">
        <v>5917.8939</v>
      </c>
      <c r="G50" s="38">
        <v>5917.8939</v>
      </c>
    </row>
    <row r="51" spans="2:7" x14ac:dyDescent="0.25">
      <c r="B51" s="35" t="s">
        <v>43</v>
      </c>
      <c r="C51" s="37">
        <v>1.030516958</v>
      </c>
      <c r="D51" s="37">
        <v>1.030516958</v>
      </c>
      <c r="E51" s="37">
        <v>1.030516958</v>
      </c>
      <c r="F51" s="37">
        <v>1.030516958</v>
      </c>
      <c r="G51" s="37">
        <v>1.030516958</v>
      </c>
    </row>
    <row r="52" spans="2:7" ht="15.75" thickBot="1" x14ac:dyDescent="0.3">
      <c r="B52" s="25" t="s">
        <v>26</v>
      </c>
      <c r="C52" s="20">
        <v>9.5</v>
      </c>
      <c r="D52" s="20">
        <v>0.84</v>
      </c>
      <c r="E52" s="20">
        <v>9.5</v>
      </c>
      <c r="F52" s="20">
        <v>2.9</v>
      </c>
      <c r="G52" s="20">
        <v>3.6</v>
      </c>
    </row>
    <row r="53" spans="2:7" ht="15.75" thickBot="1" x14ac:dyDescent="0.3">
      <c r="B53" s="41" t="s">
        <v>49</v>
      </c>
      <c r="C53" s="42">
        <f>C49*C50*C51*C52</f>
        <v>1950114.153565815</v>
      </c>
      <c r="D53" s="42">
        <f t="shared" ref="D53:G53" si="1">D49*D50*D51*D52</f>
        <v>367094.94763549452</v>
      </c>
      <c r="E53" s="42">
        <f t="shared" si="1"/>
        <v>135569.43313559142</v>
      </c>
      <c r="F53" s="42">
        <f t="shared" si="1"/>
        <v>29358.130954329154</v>
      </c>
      <c r="G53" s="42">
        <f t="shared" si="1"/>
        <v>87818.256282164482</v>
      </c>
    </row>
    <row r="54" spans="2:7" ht="15.75" thickBot="1" x14ac:dyDescent="0.3">
      <c r="B54" s="39" t="s">
        <v>40</v>
      </c>
      <c r="C54" s="40">
        <f>C53/C49</f>
        <v>57935.655186150179</v>
      </c>
      <c r="D54" s="40">
        <f t="shared" ref="D54:G54" si="2">D53/D49</f>
        <v>5122.7316164595941</v>
      </c>
      <c r="E54" s="40">
        <f t="shared" si="2"/>
        <v>57935.655186150179</v>
      </c>
      <c r="F54" s="40">
        <f t="shared" si="2"/>
        <v>17685.621056824792</v>
      </c>
      <c r="G54" s="40">
        <f t="shared" si="2"/>
        <v>21954.564070541121</v>
      </c>
    </row>
    <row r="55" spans="2:7" ht="15.75" thickBot="1" x14ac:dyDescent="0.3">
      <c r="B55" s="22" t="s">
        <v>39</v>
      </c>
      <c r="C55" s="34">
        <f>C54/12</f>
        <v>4827.9712655125149</v>
      </c>
      <c r="D55" s="34">
        <f t="shared" ref="D55:G55" si="3">D54/12</f>
        <v>426.89430137163282</v>
      </c>
      <c r="E55" s="34">
        <f t="shared" si="3"/>
        <v>4827.9712655125149</v>
      </c>
      <c r="F55" s="34">
        <f t="shared" si="3"/>
        <v>1473.8017547353993</v>
      </c>
      <c r="G55" s="34">
        <f t="shared" si="3"/>
        <v>1829.5470058784267</v>
      </c>
    </row>
    <row r="57" spans="2:7" ht="15.75" x14ac:dyDescent="0.25">
      <c r="B57" s="43" t="s">
        <v>57</v>
      </c>
      <c r="C57" s="12" t="s">
        <v>12</v>
      </c>
      <c r="D57" s="12" t="s">
        <v>13</v>
      </c>
      <c r="E57" s="12"/>
    </row>
    <row r="58" spans="2:7" ht="63" x14ac:dyDescent="0.25">
      <c r="B58" s="46" t="s">
        <v>55</v>
      </c>
      <c r="C58" s="45" t="s">
        <v>56</v>
      </c>
      <c r="D58" s="44" t="s">
        <v>62</v>
      </c>
      <c r="E58" s="12"/>
    </row>
    <row r="59" spans="2:7" x14ac:dyDescent="0.25">
      <c r="E59" s="36"/>
    </row>
  </sheetData>
  <mergeCells count="9">
    <mergeCell ref="A34:G34"/>
    <mergeCell ref="A28:B28"/>
    <mergeCell ref="A29:B29"/>
    <mergeCell ref="A30:B30"/>
    <mergeCell ref="A16:B16"/>
    <mergeCell ref="A24:B24"/>
    <mergeCell ref="A25:B25"/>
    <mergeCell ref="A26:B26"/>
    <mergeCell ref="A27:B27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annaj</dc:creator>
  <cp:lastModifiedBy>annaj</cp:lastModifiedBy>
  <cp:lastPrinted>2020-11-03T11:20:26Z</cp:lastPrinted>
  <dcterms:created xsi:type="dcterms:W3CDTF">2017-01-19T05:59:29Z</dcterms:created>
  <dcterms:modified xsi:type="dcterms:W3CDTF">2020-11-03T11:54:47Z</dcterms:modified>
</cp:coreProperties>
</file>